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natalija_kristijan_skole_hr/Documents/Radna površina/Škola/Izvršenje/2025/1-12/"/>
    </mc:Choice>
  </mc:AlternateContent>
  <xr:revisionPtr revIDLastSave="60" documentId="8_{0EBD3820-ABA8-43C1-84CA-3719DB0BCE1F}" xr6:coauthVersionLast="47" xr6:coauthVersionMax="47" xr10:uidLastSave="{DBF60337-4E46-4AA7-8D18-552B88D2B759}"/>
  <workbookProtection workbookAlgorithmName="SHA-512" workbookHashValue="1OOPTe8+TkCcWk1ZvY6MJPcBqAZTWLBzxHvjGW46ROvcUZx8wNxbzoRTu8jZ6Is2DtLeEnY342QO0BLtJ5W8wQ==" workbookSaltValue="zKRWyL2iCuDgzf65JIUJ4A==" workbookSpinCount="100000" lockStructure="1"/>
  <bookViews>
    <workbookView xWindow="-120" yWindow="-120" windowWidth="29040" windowHeight="15720" activeTab="4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Programska klasifikacija" sheetId="7" r:id="rId5"/>
  </sheets>
  <definedNames>
    <definedName name="_xlnm._FilterDatabase" localSheetId="4" hidden="1">'Programska klasifikacija'!$B$11:$G$330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28" i="7" l="1"/>
  <c r="D315" i="7"/>
  <c r="D320" i="7"/>
  <c r="D317" i="7"/>
  <c r="D324" i="7"/>
  <c r="D325" i="7"/>
  <c r="D326" i="7"/>
  <c r="D327" i="7"/>
  <c r="E327" i="7"/>
  <c r="F328" i="7"/>
  <c r="D328" i="7"/>
  <c r="F327" i="7"/>
  <c r="F326" i="7"/>
  <c r="F325" i="7"/>
  <c r="F320" i="7"/>
  <c r="E320" i="7"/>
  <c r="E324" i="7"/>
  <c r="F322" i="7"/>
  <c r="F323" i="7"/>
  <c r="F324" i="7"/>
  <c r="E310" i="7"/>
  <c r="E309" i="7"/>
  <c r="E308" i="7"/>
  <c r="E307" i="7"/>
  <c r="E306" i="7"/>
  <c r="E305" i="7"/>
  <c r="F296" i="7"/>
  <c r="F295" i="7"/>
  <c r="D292" i="7"/>
  <c r="D296" i="7"/>
  <c r="D295" i="7"/>
  <c r="D294" i="7"/>
  <c r="D299" i="7"/>
  <c r="F294" i="7"/>
  <c r="E294" i="7"/>
  <c r="G294" i="7"/>
  <c r="E293" i="7"/>
  <c r="G293" i="7"/>
  <c r="E260" i="7"/>
  <c r="E261" i="7"/>
  <c r="E258" i="7"/>
  <c r="E259" i="7"/>
  <c r="E257" i="7"/>
  <c r="E262" i="7"/>
  <c r="D241" i="7"/>
  <c r="D242" i="7"/>
  <c r="D249" i="7"/>
  <c r="D250" i="7"/>
  <c r="E250" i="7"/>
  <c r="D222" i="7"/>
  <c r="E222" i="7"/>
  <c r="D220" i="7"/>
  <c r="E220" i="7"/>
  <c r="E218" i="7"/>
  <c r="E223" i="7"/>
  <c r="E224" i="7"/>
  <c r="E234" i="7"/>
  <c r="E235" i="7"/>
  <c r="D209" i="7"/>
  <c r="E209" i="7"/>
  <c r="E206" i="7"/>
  <c r="E207" i="7"/>
  <c r="E210" i="7"/>
  <c r="E211" i="7"/>
  <c r="E213" i="7"/>
  <c r="D197" i="7"/>
  <c r="E197" i="7"/>
  <c r="D195" i="7"/>
  <c r="E195" i="7"/>
  <c r="E193" i="7"/>
  <c r="E198" i="7"/>
  <c r="E199" i="7"/>
  <c r="E200" i="7"/>
  <c r="E201" i="7"/>
  <c r="E251" i="7"/>
  <c r="F241" i="7"/>
  <c r="F242" i="7"/>
  <c r="F249" i="7"/>
  <c r="F250" i="7"/>
  <c r="F233" i="7"/>
  <c r="F222" i="7"/>
  <c r="F220" i="7"/>
  <c r="F218" i="7"/>
  <c r="F223" i="7"/>
  <c r="F224" i="7"/>
  <c r="F234" i="7"/>
  <c r="F235" i="7"/>
  <c r="F209" i="7"/>
  <c r="F207" i="7"/>
  <c r="F210" i="7"/>
  <c r="F211" i="7"/>
  <c r="F212" i="7"/>
  <c r="F213" i="7"/>
  <c r="F197" i="7"/>
  <c r="F195" i="7"/>
  <c r="F193" i="7"/>
  <c r="F198" i="7"/>
  <c r="F199" i="7"/>
  <c r="F200" i="7"/>
  <c r="F201" i="7"/>
  <c r="F251" i="7"/>
  <c r="D232" i="7"/>
  <c r="D233" i="7"/>
  <c r="D218" i="7"/>
  <c r="D223" i="7"/>
  <c r="D224" i="7"/>
  <c r="D234" i="7"/>
  <c r="D235" i="7"/>
  <c r="D207" i="7"/>
  <c r="D210" i="7"/>
  <c r="D211" i="7"/>
  <c r="D212" i="7"/>
  <c r="D213" i="7"/>
  <c r="D193" i="7"/>
  <c r="D198" i="7"/>
  <c r="D199" i="7"/>
  <c r="D200" i="7"/>
  <c r="D201" i="7"/>
  <c r="D251" i="7"/>
  <c r="E241" i="7"/>
  <c r="E242" i="7"/>
  <c r="E243" i="7"/>
  <c r="E212" i="7"/>
  <c r="D184" i="7"/>
  <c r="E184" i="7"/>
  <c r="E177" i="7"/>
  <c r="D155" i="7"/>
  <c r="D156" i="7"/>
  <c r="E156" i="7"/>
  <c r="E152" i="7"/>
  <c r="E149" i="7"/>
  <c r="E150" i="7"/>
  <c r="E148" i="7"/>
  <c r="E153" i="7"/>
  <c r="E157" i="7"/>
  <c r="E142" i="7"/>
  <c r="E143" i="7"/>
  <c r="E144" i="7"/>
  <c r="E140" i="7"/>
  <c r="E137" i="7"/>
  <c r="E138" i="7"/>
  <c r="E136" i="7"/>
  <c r="E141" i="7"/>
  <c r="E145" i="7"/>
  <c r="E158" i="7"/>
  <c r="E159" i="7"/>
  <c r="E164" i="7"/>
  <c r="D165" i="7"/>
  <c r="E165" i="7"/>
  <c r="E166" i="7"/>
  <c r="E167" i="7"/>
  <c r="E168" i="7"/>
  <c r="E185" i="7"/>
  <c r="E186" i="7"/>
  <c r="E187" i="7"/>
  <c r="F182" i="7"/>
  <c r="F183" i="7"/>
  <c r="F184" i="7"/>
  <c r="F173" i="7"/>
  <c r="F174" i="7"/>
  <c r="F175" i="7"/>
  <c r="F176" i="7"/>
  <c r="F177" i="7"/>
  <c r="F164" i="7"/>
  <c r="F155" i="7"/>
  <c r="F165" i="7"/>
  <c r="F166" i="7"/>
  <c r="F167" i="7"/>
  <c r="F168" i="7"/>
  <c r="F152" i="7"/>
  <c r="F150" i="7"/>
  <c r="F148" i="7"/>
  <c r="F153" i="7"/>
  <c r="F157" i="7"/>
  <c r="F143" i="7"/>
  <c r="F144" i="7"/>
  <c r="F140" i="7"/>
  <c r="F138" i="7"/>
  <c r="F136" i="7"/>
  <c r="F141" i="7"/>
  <c r="F145" i="7"/>
  <c r="F158" i="7"/>
  <c r="F159" i="7"/>
  <c r="F185" i="7"/>
  <c r="D166" i="7"/>
  <c r="D152" i="7"/>
  <c r="D150" i="7"/>
  <c r="D148" i="7"/>
  <c r="D153" i="7"/>
  <c r="D157" i="7"/>
  <c r="D143" i="7"/>
  <c r="D144" i="7"/>
  <c r="D140" i="7"/>
  <c r="D138" i="7"/>
  <c r="D136" i="7"/>
  <c r="D141" i="7"/>
  <c r="D145" i="7"/>
  <c r="D158" i="7"/>
  <c r="D159" i="7"/>
  <c r="D185" i="7"/>
  <c r="F186" i="7"/>
  <c r="F187" i="7"/>
  <c r="D186" i="7"/>
  <c r="D187" i="7"/>
  <c r="D110" i="7"/>
  <c r="D111" i="7"/>
  <c r="D112" i="7"/>
  <c r="E112" i="7"/>
  <c r="D105" i="7"/>
  <c r="D106" i="7"/>
  <c r="D107" i="7"/>
  <c r="E107" i="7"/>
  <c r="E102" i="7"/>
  <c r="D95" i="7"/>
  <c r="D93" i="7"/>
  <c r="D91" i="7"/>
  <c r="D88" i="7"/>
  <c r="D96" i="7"/>
  <c r="E96" i="7"/>
  <c r="E97" i="7"/>
  <c r="E113" i="7"/>
  <c r="E114" i="7"/>
  <c r="E130" i="7"/>
  <c r="F110" i="7"/>
  <c r="F111" i="7"/>
  <c r="F112" i="7"/>
  <c r="F105" i="7"/>
  <c r="F106" i="7"/>
  <c r="F107" i="7"/>
  <c r="F100" i="7"/>
  <c r="F101" i="7"/>
  <c r="F102" i="7"/>
  <c r="F95" i="7"/>
  <c r="F93" i="7"/>
  <c r="F91" i="7"/>
  <c r="F96" i="7"/>
  <c r="F97" i="7"/>
  <c r="F113" i="7"/>
  <c r="F114" i="7"/>
  <c r="F130" i="7"/>
  <c r="D97" i="7"/>
  <c r="D113" i="7"/>
  <c r="D114" i="7"/>
  <c r="D130" i="7"/>
  <c r="E89" i="7"/>
  <c r="E91" i="7"/>
  <c r="G90" i="7"/>
  <c r="D77" i="7"/>
  <c r="E77" i="7"/>
  <c r="E75" i="7"/>
  <c r="E78" i="7"/>
  <c r="E79" i="7"/>
  <c r="E80" i="7"/>
  <c r="E81" i="7"/>
  <c r="D65" i="7"/>
  <c r="D66" i="7"/>
  <c r="D67" i="7"/>
  <c r="E67" i="7"/>
  <c r="E60" i="7"/>
  <c r="E61" i="7"/>
  <c r="E68" i="7"/>
  <c r="E69" i="7"/>
  <c r="E51" i="7"/>
  <c r="E52" i="7"/>
  <c r="E53" i="7"/>
  <c r="E54" i="7"/>
  <c r="E55" i="7"/>
  <c r="E40" i="7"/>
  <c r="E41" i="7"/>
  <c r="E42" i="7"/>
  <c r="E30" i="7"/>
  <c r="E33" i="7"/>
  <c r="E34" i="7"/>
  <c r="E35" i="7"/>
  <c r="E36" i="7"/>
  <c r="E37" i="7"/>
  <c r="E24" i="7"/>
  <c r="E28" i="7"/>
  <c r="E29" i="7"/>
  <c r="E21" i="7"/>
  <c r="E22" i="7"/>
  <c r="E23" i="7"/>
  <c r="E43" i="7"/>
  <c r="E44" i="7"/>
  <c r="D16" i="7"/>
  <c r="D17" i="7"/>
  <c r="D18" i="7"/>
  <c r="E18" i="7"/>
  <c r="E45" i="7"/>
  <c r="E46" i="7"/>
  <c r="E82" i="7"/>
  <c r="F77" i="7"/>
  <c r="E62" i="7"/>
  <c r="F42" i="7"/>
  <c r="F37" i="7"/>
  <c r="F29" i="7"/>
  <c r="F23" i="7"/>
  <c r="F43" i="7"/>
  <c r="F44" i="7"/>
  <c r="F16" i="7"/>
  <c r="F17" i="7"/>
  <c r="F18" i="7"/>
  <c r="F45" i="7"/>
  <c r="D42" i="7"/>
  <c r="D37" i="7"/>
  <c r="D29" i="7"/>
  <c r="D23" i="7"/>
  <c r="D43" i="7"/>
  <c r="D44" i="7"/>
  <c r="D45" i="7"/>
  <c r="G18" i="7"/>
  <c r="E17" i="7"/>
  <c r="G17" i="7"/>
  <c r="E16" i="7"/>
  <c r="G16" i="7"/>
  <c r="G15" i="7"/>
  <c r="C7" i="11"/>
  <c r="H15" i="8"/>
  <c r="H16" i="8"/>
  <c r="H17" i="8"/>
  <c r="F18" i="8"/>
  <c r="H18" i="8"/>
  <c r="H19" i="8"/>
  <c r="J77" i="3"/>
  <c r="J78" i="3"/>
  <c r="I78" i="3"/>
  <c r="H77" i="3"/>
  <c r="L84" i="3"/>
  <c r="K84" i="3"/>
  <c r="J83" i="3"/>
  <c r="I83" i="3"/>
  <c r="L83" i="3"/>
  <c r="K83" i="3"/>
  <c r="H83" i="3"/>
  <c r="J19" i="3"/>
  <c r="J18" i="3"/>
  <c r="K18" i="3"/>
  <c r="J31" i="3"/>
  <c r="J30" i="3"/>
  <c r="J13" i="3"/>
  <c r="J15" i="3"/>
  <c r="J12" i="3"/>
  <c r="J22" i="3"/>
  <c r="J24" i="3"/>
  <c r="J21" i="3"/>
  <c r="J27" i="3"/>
  <c r="J26" i="3"/>
  <c r="J11" i="3"/>
  <c r="I13" i="3"/>
  <c r="F305" i="7"/>
  <c r="F306" i="7"/>
  <c r="F307" i="7"/>
  <c r="F308" i="7"/>
  <c r="F309" i="7"/>
  <c r="F310" i="7"/>
  <c r="F292" i="7"/>
  <c r="F283" i="7"/>
  <c r="F284" i="7"/>
  <c r="F285" i="7"/>
  <c r="F272" i="7"/>
  <c r="F270" i="7"/>
  <c r="F273" i="7"/>
  <c r="F274" i="7"/>
  <c r="F261" i="7"/>
  <c r="F259" i="7"/>
  <c r="F257" i="7"/>
  <c r="F262" i="7"/>
  <c r="F263" i="7"/>
  <c r="F299" i="7"/>
  <c r="F243" i="7"/>
  <c r="E76" i="7"/>
  <c r="F75" i="7"/>
  <c r="F78" i="7"/>
  <c r="F79" i="7"/>
  <c r="F80" i="7"/>
  <c r="F81" i="7"/>
  <c r="F65" i="7"/>
  <c r="F66" i="7"/>
  <c r="F67" i="7"/>
  <c r="F60" i="7"/>
  <c r="F61" i="7"/>
  <c r="F68" i="7"/>
  <c r="F69" i="7"/>
  <c r="F51" i="7"/>
  <c r="F52" i="7"/>
  <c r="F53" i="7"/>
  <c r="F54" i="7"/>
  <c r="F55" i="7"/>
  <c r="F46" i="7"/>
  <c r="F82" i="7"/>
  <c r="F329" i="7"/>
  <c r="D283" i="7"/>
  <c r="D284" i="7"/>
  <c r="D285" i="7"/>
  <c r="D272" i="7"/>
  <c r="D270" i="7"/>
  <c r="D273" i="7"/>
  <c r="D274" i="7"/>
  <c r="D261" i="7"/>
  <c r="D259" i="7"/>
  <c r="D257" i="7"/>
  <c r="D262" i="7"/>
  <c r="D263" i="7"/>
  <c r="D75" i="7"/>
  <c r="D78" i="7"/>
  <c r="D79" i="7"/>
  <c r="D80" i="7"/>
  <c r="D81" i="7"/>
  <c r="D60" i="7"/>
  <c r="D61" i="7"/>
  <c r="D62" i="7"/>
  <c r="D68" i="7"/>
  <c r="D69" i="7"/>
  <c r="D51" i="7"/>
  <c r="D52" i="7"/>
  <c r="D53" i="7"/>
  <c r="D54" i="7"/>
  <c r="D55" i="7"/>
  <c r="D46" i="7"/>
  <c r="D82" i="7"/>
  <c r="D329" i="7"/>
  <c r="E296" i="7"/>
  <c r="E285" i="7"/>
  <c r="E274" i="7"/>
  <c r="E263" i="7"/>
  <c r="E299" i="7"/>
  <c r="D264" i="7"/>
  <c r="D265" i="7"/>
  <c r="F297" i="7"/>
  <c r="F298" i="7"/>
  <c r="F286" i="7"/>
  <c r="F287" i="7"/>
  <c r="D286" i="7"/>
  <c r="D287" i="7"/>
  <c r="E283" i="7"/>
  <c r="D275" i="7"/>
  <c r="D276" i="7"/>
  <c r="F275" i="7"/>
  <c r="F276" i="7"/>
  <c r="E271" i="7"/>
  <c r="E272" i="7"/>
  <c r="E269" i="7"/>
  <c r="E270" i="7"/>
  <c r="E273" i="7"/>
  <c r="G270" i="7"/>
  <c r="F264" i="7"/>
  <c r="F265" i="7"/>
  <c r="E264" i="7"/>
  <c r="E265" i="7"/>
  <c r="D243" i="7"/>
  <c r="G243" i="7"/>
  <c r="E239" i="7"/>
  <c r="G239" i="7"/>
  <c r="G209" i="7"/>
  <c r="G208" i="7"/>
  <c r="G205" i="7"/>
  <c r="D167" i="7"/>
  <c r="D168" i="7"/>
  <c r="G168" i="7"/>
  <c r="G167" i="7"/>
  <c r="G166" i="7"/>
  <c r="G156" i="7"/>
  <c r="E155" i="7"/>
  <c r="F125" i="7"/>
  <c r="F126" i="7"/>
  <c r="F127" i="7"/>
  <c r="F119" i="7"/>
  <c r="F120" i="7"/>
  <c r="F121" i="7"/>
  <c r="F128" i="7"/>
  <c r="F129" i="7"/>
  <c r="E129" i="7"/>
  <c r="G129" i="7"/>
  <c r="D129" i="7"/>
  <c r="D125" i="7"/>
  <c r="D126" i="7"/>
  <c r="D127" i="7"/>
  <c r="E127" i="7"/>
  <c r="G128" i="7"/>
  <c r="E126" i="7"/>
  <c r="G126" i="7"/>
  <c r="E125" i="7"/>
  <c r="G125" i="7"/>
  <c r="G124" i="7"/>
  <c r="G123" i="7"/>
  <c r="D119" i="7"/>
  <c r="D120" i="7"/>
  <c r="E120" i="7"/>
  <c r="E121" i="7"/>
  <c r="G121" i="7"/>
  <c r="D121" i="7"/>
  <c r="E118" i="7"/>
  <c r="G120" i="7"/>
  <c r="E119" i="7"/>
  <c r="G119" i="7"/>
  <c r="G118" i="7"/>
  <c r="E111" i="7"/>
  <c r="E110" i="7"/>
  <c r="E109" i="7"/>
  <c r="E106" i="7"/>
  <c r="E105" i="7"/>
  <c r="E104" i="7"/>
  <c r="F62" i="7"/>
  <c r="E64" i="7"/>
  <c r="E65" i="7"/>
  <c r="E66" i="7"/>
  <c r="E88" i="7"/>
  <c r="E93" i="7"/>
  <c r="E94" i="7"/>
  <c r="E95" i="7"/>
  <c r="E99" i="7"/>
  <c r="E100" i="7"/>
  <c r="E101" i="7"/>
  <c r="E172" i="7"/>
  <c r="E173" i="7"/>
  <c r="E174" i="7"/>
  <c r="E175" i="7"/>
  <c r="E176" i="7"/>
  <c r="E182" i="7"/>
  <c r="E183" i="7"/>
  <c r="E194" i="7"/>
  <c r="E196" i="7"/>
  <c r="E221" i="7"/>
  <c r="E225" i="7"/>
  <c r="E226" i="7"/>
  <c r="E227" i="7"/>
  <c r="E228" i="7"/>
  <c r="E229" i="7"/>
  <c r="E230" i="7"/>
  <c r="E231" i="7"/>
  <c r="E232" i="7"/>
  <c r="E233" i="7"/>
  <c r="E244" i="7"/>
  <c r="E245" i="7"/>
  <c r="E246" i="7"/>
  <c r="E247" i="7"/>
  <c r="E248" i="7"/>
  <c r="E249" i="7"/>
  <c r="E275" i="7"/>
  <c r="E276" i="7"/>
  <c r="E282" i="7"/>
  <c r="E284" i="7"/>
  <c r="E286" i="7"/>
  <c r="E287" i="7"/>
  <c r="E291" i="7"/>
  <c r="E292" i="7"/>
  <c r="E295" i="7"/>
  <c r="E297" i="7"/>
  <c r="E298" i="7"/>
  <c r="E314" i="7"/>
  <c r="E315" i="7"/>
  <c r="E316" i="7"/>
  <c r="E317" i="7"/>
  <c r="E318" i="7"/>
  <c r="E319" i="7"/>
  <c r="E321" i="7"/>
  <c r="E322" i="7"/>
  <c r="E323" i="7"/>
  <c r="E325" i="7"/>
  <c r="E326" i="7"/>
  <c r="E329" i="7"/>
  <c r="E7" i="11"/>
  <c r="F7" i="11"/>
  <c r="D7" i="11"/>
  <c r="E11" i="8"/>
  <c r="F11" i="8"/>
  <c r="D11" i="8"/>
  <c r="E7" i="8"/>
  <c r="E13" i="8"/>
  <c r="E16" i="8"/>
  <c r="E6" i="8"/>
  <c r="F7" i="8"/>
  <c r="F13" i="8"/>
  <c r="F16" i="8"/>
  <c r="F6" i="8"/>
  <c r="D7" i="8"/>
  <c r="D13" i="8"/>
  <c r="D16" i="8"/>
  <c r="D6" i="8"/>
  <c r="E9" i="8"/>
  <c r="F9" i="8"/>
  <c r="D9" i="8"/>
  <c r="E18" i="8"/>
  <c r="D18" i="8"/>
  <c r="G7" i="8"/>
  <c r="G8" i="8"/>
  <c r="G9" i="8"/>
  <c r="G10" i="8"/>
  <c r="G11" i="8"/>
  <c r="G12" i="8"/>
  <c r="G13" i="8"/>
  <c r="E26" i="8"/>
  <c r="E22" i="8"/>
  <c r="E24" i="8"/>
  <c r="E30" i="8"/>
  <c r="E21" i="8"/>
  <c r="F32" i="8"/>
  <c r="F30" i="8"/>
  <c r="F22" i="8"/>
  <c r="F24" i="8"/>
  <c r="F26" i="8"/>
  <c r="F21" i="8"/>
  <c r="D26" i="8"/>
  <c r="D22" i="8"/>
  <c r="D24" i="8"/>
  <c r="D30" i="8"/>
  <c r="D21" i="8"/>
  <c r="E32" i="8"/>
  <c r="D32" i="8"/>
  <c r="H30" i="8"/>
  <c r="H31" i="8"/>
  <c r="H32" i="8"/>
  <c r="H33" i="8"/>
  <c r="H34" i="8"/>
  <c r="H35" i="8"/>
  <c r="G30" i="8"/>
  <c r="G31" i="8"/>
  <c r="G32" i="8"/>
  <c r="G33" i="8"/>
  <c r="G34" i="8"/>
  <c r="G35" i="8"/>
  <c r="I39" i="3"/>
  <c r="I41" i="3"/>
  <c r="I43" i="3"/>
  <c r="I38" i="3"/>
  <c r="I46" i="3"/>
  <c r="I51" i="3"/>
  <c r="I58" i="3"/>
  <c r="I66" i="3"/>
  <c r="I45" i="3"/>
  <c r="I73" i="3"/>
  <c r="I72" i="3"/>
  <c r="I37" i="3"/>
  <c r="I81" i="3"/>
  <c r="I77" i="3"/>
  <c r="I76" i="3"/>
  <c r="I36" i="3"/>
  <c r="J39" i="3"/>
  <c r="J41" i="3"/>
  <c r="J43" i="3"/>
  <c r="J38" i="3"/>
  <c r="J46" i="3"/>
  <c r="J51" i="3"/>
  <c r="J58" i="3"/>
  <c r="J66" i="3"/>
  <c r="J45" i="3"/>
  <c r="J73" i="3"/>
  <c r="J72" i="3"/>
  <c r="J37" i="3"/>
  <c r="J81" i="3"/>
  <c r="J76" i="3"/>
  <c r="J36" i="3"/>
  <c r="H39" i="3"/>
  <c r="H41" i="3"/>
  <c r="H43" i="3"/>
  <c r="H38" i="3"/>
  <c r="H46" i="3"/>
  <c r="H51" i="3"/>
  <c r="H58" i="3"/>
  <c r="H66" i="3"/>
  <c r="H45" i="3"/>
  <c r="H73" i="3"/>
  <c r="H72" i="3"/>
  <c r="H37" i="3"/>
  <c r="H78" i="3"/>
  <c r="H81" i="3"/>
  <c r="H76" i="3"/>
  <c r="H36" i="3"/>
  <c r="K70" i="3"/>
  <c r="L70" i="3"/>
  <c r="I15" i="3"/>
  <c r="I12" i="3"/>
  <c r="I19" i="3"/>
  <c r="I18" i="3"/>
  <c r="I22" i="3"/>
  <c r="I24" i="3"/>
  <c r="I21" i="3"/>
  <c r="I27" i="3"/>
  <c r="I26" i="3"/>
  <c r="I31" i="3"/>
  <c r="I30" i="3"/>
  <c r="I11" i="3"/>
  <c r="H15" i="3"/>
  <c r="H12" i="3"/>
  <c r="H19" i="3"/>
  <c r="H18" i="3"/>
  <c r="H22" i="3"/>
  <c r="H24" i="3"/>
  <c r="H21" i="3"/>
  <c r="H27" i="3"/>
  <c r="H26" i="3"/>
  <c r="H31" i="3"/>
  <c r="H30" i="3"/>
  <c r="H11" i="3"/>
  <c r="L29" i="3"/>
  <c r="L30" i="3"/>
  <c r="L31" i="3"/>
  <c r="L32" i="3"/>
  <c r="K29" i="3"/>
  <c r="K30" i="3"/>
  <c r="K31" i="3"/>
  <c r="K32" i="3"/>
  <c r="K27" i="3"/>
  <c r="L12" i="3"/>
  <c r="L13" i="3"/>
  <c r="L14" i="3"/>
  <c r="L21" i="3"/>
  <c r="L22" i="3"/>
  <c r="L23" i="3"/>
  <c r="L24" i="3"/>
  <c r="L25" i="3"/>
  <c r="I10" i="1"/>
  <c r="H10" i="1"/>
  <c r="J13" i="1"/>
  <c r="I13" i="1"/>
  <c r="H13" i="1"/>
  <c r="I16" i="1"/>
  <c r="L13" i="1"/>
  <c r="K13" i="1"/>
  <c r="L15" i="1"/>
  <c r="J10" i="1"/>
  <c r="L10" i="1"/>
  <c r="K10" i="1"/>
  <c r="H8" i="11"/>
  <c r="H7" i="11"/>
  <c r="G8" i="11"/>
  <c r="G7" i="11"/>
  <c r="G6" i="8"/>
  <c r="H7" i="8"/>
  <c r="H8" i="8"/>
  <c r="H11" i="8"/>
  <c r="H12" i="8"/>
  <c r="H13" i="8"/>
  <c r="H14" i="8"/>
  <c r="H21" i="8"/>
  <c r="H22" i="8"/>
  <c r="H23" i="8"/>
  <c r="H24" i="8"/>
  <c r="H25" i="8"/>
  <c r="H26" i="8"/>
  <c r="H27" i="8"/>
  <c r="H28" i="8"/>
  <c r="H29" i="8"/>
  <c r="G14" i="8"/>
  <c r="G15" i="8"/>
  <c r="G16" i="8"/>
  <c r="G17" i="8"/>
  <c r="G18" i="8"/>
  <c r="G19" i="8"/>
  <c r="G21" i="8"/>
  <c r="G22" i="8"/>
  <c r="G23" i="8"/>
  <c r="G24" i="8"/>
  <c r="G25" i="8"/>
  <c r="G26" i="8"/>
  <c r="G27" i="8"/>
  <c r="G28" i="8"/>
  <c r="G29" i="8"/>
  <c r="H6" i="8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1" i="3"/>
  <c r="L72" i="3"/>
  <c r="L73" i="3"/>
  <c r="L75" i="3"/>
  <c r="L76" i="3"/>
  <c r="L77" i="3"/>
  <c r="L78" i="3"/>
  <c r="L79" i="3"/>
  <c r="L80" i="3"/>
  <c r="L81" i="3"/>
  <c r="L82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1" i="3"/>
  <c r="K73" i="3"/>
  <c r="K74" i="3"/>
  <c r="K75" i="3"/>
  <c r="K76" i="3"/>
  <c r="K77" i="3"/>
  <c r="K78" i="3"/>
  <c r="K79" i="3"/>
  <c r="K80" i="3"/>
  <c r="K81" i="3"/>
  <c r="K82" i="3"/>
  <c r="L36" i="3"/>
  <c r="K36" i="3"/>
  <c r="G21" i="7"/>
  <c r="G22" i="7"/>
  <c r="G24" i="7"/>
  <c r="G25" i="7"/>
  <c r="G26" i="7"/>
  <c r="G27" i="7"/>
  <c r="G28" i="7"/>
  <c r="G30" i="7"/>
  <c r="G31" i="7"/>
  <c r="G32" i="7"/>
  <c r="G33" i="7"/>
  <c r="G34" i="7"/>
  <c r="G35" i="7"/>
  <c r="G36" i="7"/>
  <c r="G38" i="7"/>
  <c r="G39" i="7"/>
  <c r="G40" i="7"/>
  <c r="G41" i="7"/>
  <c r="G50" i="7"/>
  <c r="G51" i="7"/>
  <c r="G52" i="7"/>
  <c r="G53" i="7"/>
  <c r="G54" i="7"/>
  <c r="G55" i="7"/>
  <c r="G59" i="7"/>
  <c r="G60" i="7"/>
  <c r="G61" i="7"/>
  <c r="G62" i="7"/>
  <c r="G64" i="7"/>
  <c r="G65" i="7"/>
  <c r="G66" i="7"/>
  <c r="G67" i="7"/>
  <c r="G73" i="7"/>
  <c r="G74" i="7"/>
  <c r="G76" i="7"/>
  <c r="G89" i="7"/>
  <c r="G91" i="7"/>
  <c r="G92" i="7"/>
  <c r="G93" i="7"/>
  <c r="G94" i="7"/>
  <c r="G95" i="7"/>
  <c r="G135" i="7"/>
  <c r="G136" i="7"/>
  <c r="G137" i="7"/>
  <c r="G138" i="7"/>
  <c r="G139" i="7"/>
  <c r="G140" i="7"/>
  <c r="G142" i="7"/>
  <c r="G143" i="7"/>
  <c r="G144" i="7"/>
  <c r="G147" i="7"/>
  <c r="G148" i="7"/>
  <c r="G149" i="7"/>
  <c r="G150" i="7"/>
  <c r="G151" i="7"/>
  <c r="G152" i="7"/>
  <c r="G154" i="7"/>
  <c r="G155" i="7"/>
  <c r="G172" i="7"/>
  <c r="G173" i="7"/>
  <c r="G174" i="7"/>
  <c r="G175" i="7"/>
  <c r="G176" i="7"/>
  <c r="G177" i="7"/>
  <c r="G192" i="7"/>
  <c r="G193" i="7"/>
  <c r="G194" i="7"/>
  <c r="G195" i="7"/>
  <c r="G196" i="7"/>
  <c r="G197" i="7"/>
  <c r="G206" i="7"/>
  <c r="G207" i="7"/>
  <c r="G210" i="7"/>
  <c r="G211" i="7"/>
  <c r="G212" i="7"/>
  <c r="G213" i="7"/>
  <c r="G217" i="7"/>
  <c r="G218" i="7"/>
  <c r="G219" i="7"/>
  <c r="G220" i="7"/>
  <c r="G221" i="7"/>
  <c r="G222" i="7"/>
  <c r="G240" i="7"/>
  <c r="G241" i="7"/>
  <c r="G242" i="7"/>
  <c r="G251" i="7"/>
  <c r="G256" i="7"/>
  <c r="G257" i="7"/>
  <c r="G258" i="7"/>
  <c r="G259" i="7"/>
  <c r="G260" i="7"/>
  <c r="G261" i="7"/>
  <c r="G263" i="7"/>
  <c r="G264" i="7"/>
  <c r="G265" i="7"/>
  <c r="G269" i="7"/>
  <c r="G273" i="7"/>
  <c r="G274" i="7"/>
  <c r="G275" i="7"/>
  <c r="G276" i="7"/>
  <c r="G282" i="7"/>
  <c r="G284" i="7"/>
  <c r="G285" i="7"/>
  <c r="G286" i="7"/>
  <c r="G287" i="7"/>
  <c r="G291" i="7"/>
  <c r="G292" i="7"/>
  <c r="G295" i="7"/>
  <c r="G296" i="7"/>
  <c r="G297" i="7"/>
  <c r="G298" i="7"/>
  <c r="G299" i="7"/>
  <c r="G304" i="7"/>
  <c r="G305" i="7"/>
  <c r="G306" i="7"/>
  <c r="G307" i="7"/>
  <c r="G308" i="7"/>
  <c r="G309" i="7"/>
  <c r="G310" i="7"/>
  <c r="G328" i="7"/>
  <c r="G329" i="7"/>
  <c r="G20" i="7"/>
  <c r="G283" i="7"/>
  <c r="G262" i="7"/>
  <c r="G250" i="7"/>
  <c r="G224" i="7"/>
  <c r="G165" i="7"/>
  <c r="G153" i="7"/>
  <c r="G145" i="7"/>
  <c r="G77" i="7"/>
  <c r="G75" i="7"/>
  <c r="G69" i="7"/>
  <c r="G42" i="7"/>
  <c r="G37" i="7"/>
  <c r="J16" i="1"/>
  <c r="H16" i="1"/>
  <c r="G23" i="7"/>
  <c r="G198" i="7"/>
  <c r="G29" i="7"/>
  <c r="G130" i="7"/>
  <c r="G201" i="7"/>
  <c r="G249" i="7"/>
  <c r="G223" i="7"/>
  <c r="G141" i="7"/>
  <c r="G68" i="7"/>
  <c r="G97" i="7"/>
  <c r="G96" i="7"/>
  <c r="G200" i="7"/>
  <c r="G199" i="7"/>
  <c r="G113" i="7"/>
  <c r="L28" i="3"/>
  <c r="L27" i="3"/>
  <c r="L26" i="3"/>
  <c r="L20" i="3"/>
  <c r="L19" i="3"/>
  <c r="L18" i="3"/>
  <c r="L17" i="3"/>
  <c r="L16" i="3"/>
  <c r="L15" i="3"/>
  <c r="K12" i="3"/>
  <c r="K13" i="3"/>
  <c r="K14" i="3"/>
  <c r="K15" i="3"/>
  <c r="K16" i="3"/>
  <c r="K17" i="3"/>
  <c r="K19" i="3"/>
  <c r="K20" i="3"/>
  <c r="K21" i="3"/>
  <c r="K22" i="3"/>
  <c r="K23" i="3"/>
  <c r="K24" i="3"/>
  <c r="K25" i="3"/>
  <c r="K26" i="3"/>
  <c r="K28" i="3"/>
  <c r="K11" i="3"/>
  <c r="K15" i="1"/>
  <c r="K14" i="1"/>
  <c r="K11" i="1"/>
  <c r="L14" i="1"/>
  <c r="L11" i="1"/>
  <c r="G235" i="7"/>
  <c r="G234" i="7"/>
  <c r="G78" i="7"/>
  <c r="G43" i="7"/>
  <c r="G157" i="7"/>
  <c r="L11" i="3"/>
  <c r="G158" i="7"/>
  <c r="G44" i="7"/>
  <c r="G79" i="7"/>
  <c r="G80" i="7"/>
  <c r="G46" i="7"/>
  <c r="G45" i="7"/>
  <c r="G187" i="7"/>
  <c r="G159" i="7"/>
  <c r="G81" i="7"/>
  <c r="G82" i="7"/>
</calcChain>
</file>

<file path=xl/sharedStrings.xml><?xml version="1.0" encoding="utf-8"?>
<sst xmlns="http://schemas.openxmlformats.org/spreadsheetml/2006/main" count="514" uniqueCount="242">
  <si>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</si>
  <si>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</si>
  <si>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</si>
  <si>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</si>
  <si>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</si>
  <si>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</si>
  <si>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</si>
  <si>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</si>
  <si>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01 Opće javne usluge</t>
  </si>
  <si>
    <t>II. POSEBNI DIO</t>
  </si>
  <si>
    <t>I. OPĆI DIO</t>
  </si>
  <si>
    <t>Materijalni rashodi</t>
  </si>
  <si>
    <t>…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</si>
  <si>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</si>
  <si>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</si>
  <si>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</si>
  <si>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</si>
  <si>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</si>
  <si>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</si>
  <si>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</si>
  <si>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</si>
  <si>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</si>
  <si>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</si>
  <si>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</si>
  <si>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</si>
  <si>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</si>
  <si>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</si>
  <si>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</si>
  <si>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</si>
  <si>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</si>
  <si>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>IZVJEŠTAJ O RASHODIMA PREMA FUNKCIJSKOJ KLASIFIKACIJI</t>
  </si>
  <si>
    <t>5=4/3*100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</si>
  <si>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</si>
  <si>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</si>
  <si>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</si>
  <si>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</si>
  <si>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</si>
  <si>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</si>
  <si>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</si>
  <si>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</si>
  <si>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</si>
  <si>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</si>
  <si>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</si>
  <si>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</si>
  <si>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</si>
  <si>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</si>
  <si>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</si>
  <si>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>IZVJEŠTAJ PO PROGRAMSKOJ KLASIFIKACIJI</t>
  </si>
  <si>
    <t>Pomoći iz državnog proračuna temeljem prijenosa EU sredstava</t>
  </si>
  <si>
    <t>Pomoći korisnicima iz proračuna koji im nije nadležan</t>
  </si>
  <si>
    <t>Kapitalne pomoći proračinskim korisnicima iz proračuna koji im nije nadležan</t>
  </si>
  <si>
    <t>Tekuće pomoći korisnicima iz proračuna koji im nije nadležan</t>
  </si>
  <si>
    <t>Prihodi od administrativnih pristojbi i po posebnim propisima</t>
  </si>
  <si>
    <t>Prihodi po posebnim propisima</t>
  </si>
  <si>
    <t>Ostali nespomenuti prihodi</t>
  </si>
  <si>
    <t>Prihodi od prodaje proizvoda, roba i usluga i prihodi od donacija</t>
  </si>
  <si>
    <t>Prihodi iz nadležnog proračuna za financiranje redovne djelatnosti</t>
  </si>
  <si>
    <t>Prihodi iz nadležnog proračuna za financiranje rashoda poslovanja</t>
  </si>
  <si>
    <t>Prihodi iz nadležnog proračuna za financiranje rashoda poslovanja za nabavu nefinancijske imovine</t>
  </si>
  <si>
    <t>Prihodi iz nadležnog proračuna</t>
  </si>
  <si>
    <t>Ostali prihodi</t>
  </si>
  <si>
    <t>Kazne, upravne mjere, ostali prihodi</t>
  </si>
  <si>
    <t>Donacije od pravnih i fizičkih osoba izvan opće države</t>
  </si>
  <si>
    <t>Tekuće donacije</t>
  </si>
  <si>
    <t>Prihodi od prodaje prozvoda i roba te pruženih usluga-korisnici riznice</t>
  </si>
  <si>
    <t>Prihodi od pruženih usluga</t>
  </si>
  <si>
    <t>Ostali rashodi za zaposlene</t>
  </si>
  <si>
    <t>Doprinosi na plaće</t>
  </si>
  <si>
    <t>Doprinosi za zdravstveno osiguranje</t>
  </si>
  <si>
    <t>Naknade za prijevoz, za rad na terenu i odvojeni život</t>
  </si>
  <si>
    <t>Stručno usavršavanje zaposlenika</t>
  </si>
  <si>
    <t>Ostale naknade zaposlenima</t>
  </si>
  <si>
    <t>Usluge telefona, pošte i prijevoza</t>
  </si>
  <si>
    <t>Usluge tekućeg i investicijskog održavanja</t>
  </si>
  <si>
    <t>Komunalne usluge</t>
  </si>
  <si>
    <t>Zdravstvene i veterinarske usluge</t>
  </si>
  <si>
    <t>Računalne usluge</t>
  </si>
  <si>
    <t>Ostale usluge</t>
  </si>
  <si>
    <t>Rashodi za materijal i energiju</t>
  </si>
  <si>
    <t>Rashodi usluge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</si>
  <si>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</si>
  <si>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</si>
  <si>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</si>
  <si>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</si>
  <si>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</si>
  <si>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 rada i zaštitna odjeća i obuća</t>
  </si>
  <si>
    <t>Ostali nespomenuti rashodi poslovanja</t>
  </si>
  <si>
    <t>Premije osiguranja</t>
  </si>
  <si>
    <t>Reprezentacija</t>
  </si>
  <si>
    <t>Članarine</t>
  </si>
  <si>
    <t>Naknade građanima i kućanstvima na temelju osiguranja</t>
  </si>
  <si>
    <t>Ostale naknade građanima i kućanstvima iz proračuna</t>
  </si>
  <si>
    <t>Naknade građanima i kućanstvima u novcu</t>
  </si>
  <si>
    <t>Naknade građanima i kućanstvima u naravi</t>
  </si>
  <si>
    <t>Rashodi za nabavu proizvedene dugotrajne imovine</t>
  </si>
  <si>
    <t>Postrojenja i oprema</t>
  </si>
  <si>
    <t>Uredska oprema i namještaj</t>
  </si>
  <si>
    <t>Uređaji, srtojevi i oprema za ostale namjene</t>
  </si>
  <si>
    <t>Knjige, umjetnička djela i ostale izložbene vrijednosti</t>
  </si>
  <si>
    <t>Knjige u knjižnicama</t>
  </si>
  <si>
    <t>Intelektualne i osobne uluge</t>
  </si>
  <si>
    <t>61 Prihodi od donacija</t>
  </si>
  <si>
    <t>4 Prihodi za posebne namjene</t>
  </si>
  <si>
    <t>45 Prihodi za posebene namjene</t>
  </si>
  <si>
    <t>45 Prihodi za posebne namjene-ostalo-proračunski korisnik</t>
  </si>
  <si>
    <t>51 Pomoći iz državnog proračuna-proračunski korisnik</t>
  </si>
  <si>
    <t>52 Pomoći iz državnog proračuna temeljem prijenosa EU sredstava</t>
  </si>
  <si>
    <t>53 Pomoći izravnanja za decentralizirane funkcije</t>
  </si>
  <si>
    <t>5 Pomoći</t>
  </si>
  <si>
    <t>91 Višak prihoda</t>
  </si>
  <si>
    <t>6 Donacije</t>
  </si>
  <si>
    <t>72 Prihodi od prodaje ili zajmene financijske imovne i naknade s naslova osiguranja-proračunski korisnik</t>
  </si>
  <si>
    <t>7 Prihodi od prodaje ili zajmene financijske imovna i naknade s naslova osiguranja</t>
  </si>
  <si>
    <t>0912 Osnovno obrazovanje</t>
  </si>
  <si>
    <t>Razdjel 003 UPRAVNI ODJEL ZA DRUŠTVENE DJELATNOSTI</t>
  </si>
  <si>
    <t>Glava 00301 OSNOVNO ŠKOLSTVO</t>
  </si>
  <si>
    <t>Korisnik 03070921-Osnovna škola "Blaž Tadijanović"</t>
  </si>
  <si>
    <t>Program 300103-Decentralizirane funkcije-OŠ Blaž Tadijanović</t>
  </si>
  <si>
    <t>Aktivnost/Projekt: 300101-03-Materijalni rashodi</t>
  </si>
  <si>
    <t>Funkcija: 0912-Osnovno obrazovanje</t>
  </si>
  <si>
    <t>Izvor 5.3.1-Pomoći izravnjanja za decentralizirane funkcije-Osnovne škole</t>
  </si>
  <si>
    <t xml:space="preserve">Službena putovanja </t>
  </si>
  <si>
    <t>Stručno usavršavenje zaposlenika</t>
  </si>
  <si>
    <t>Sitan inventar i auto gume</t>
  </si>
  <si>
    <t>Službena radna i zaštitna odjeća</t>
  </si>
  <si>
    <t>Intelektualne i osobne usluge</t>
  </si>
  <si>
    <t>Usluge odvjetnika i pravnog savjetovanja</t>
  </si>
  <si>
    <t>Rashodi za usluge</t>
  </si>
  <si>
    <t>Premije osiguranje</t>
  </si>
  <si>
    <t>Članarine i norme</t>
  </si>
  <si>
    <t>Ukupno za izvor: 5.3.1-Pomoći izravnjavanja za decentralizirane funkcije-osnovne škole</t>
  </si>
  <si>
    <t>Ukupno za funkciju: 0912-Osnovno obrazovanje</t>
  </si>
  <si>
    <t>Ukupno za Aktivnost/Projekt: 300101-03-Materijalni rashodi</t>
  </si>
  <si>
    <t>Aktivnost/Projekt: 300102-03-Tekuće i investicijsko održavanje objekata</t>
  </si>
  <si>
    <t>Ukupno za Aktivnost/Projekt: 300102-03-Tekuće i investicijsko održavanje</t>
  </si>
  <si>
    <t>Aktivnost/Projekt 300103-03-Prijevoz učenika</t>
  </si>
  <si>
    <t>Izvor 1.1.1-Opći prihodi i primici-Dodatni udio za OŠ</t>
  </si>
  <si>
    <t>Ostale usluge za komunikaciju i prijevoz</t>
  </si>
  <si>
    <t>Ukupno za izvor: 1.1.1-Opći prihodi i primici-Dodatni dio za OŠ</t>
  </si>
  <si>
    <t>Ukupno za izvor:5.3.1.-Pomoći izravnjavanja za decentralizirane funkcije-osnovne škole</t>
  </si>
  <si>
    <t>Ukupno za Aktivnost/Projekt: 300103-03-Prijevoz učenika</t>
  </si>
  <si>
    <t>Aktivnost/Projekt 300104-03-Oprema i knjige</t>
  </si>
  <si>
    <t>Uređaji, strojevi i oprema za ostale namjene</t>
  </si>
  <si>
    <t>Knjige</t>
  </si>
  <si>
    <t>Knjige, umjetnička djela i istale izložbene vrijednosti</t>
  </si>
  <si>
    <t>Ukupno za izvor: 5.3.1.-Pomoći izravnjavanja za decentralizirane funkcije-osnovne škole</t>
  </si>
  <si>
    <t>Ukupno za Aktivnost/Projekt: 300104-03-Oprema i knjige</t>
  </si>
  <si>
    <t>Ukupno za program: 300103-Decentralizirane funkcije-OŠ Blaž Tadijanović</t>
  </si>
  <si>
    <t>Program 300203-Vlastita djelatnost-OŠ Blaž Tadijanović</t>
  </si>
  <si>
    <t>Aktivnost/Projekt 300201-03-Materijalni rashodi</t>
  </si>
  <si>
    <t>Izvor 4.5.2-Prihodi za posebne namjene-ostalo-proračunski korisnik</t>
  </si>
  <si>
    <t>Rashodi za meterijal i energiju</t>
  </si>
  <si>
    <t>Ukupno za izvor: 4.5.2-Prihodi za posebne namjene-ostalo-proračunski korisnik</t>
  </si>
  <si>
    <t>Ukupno za Aktivnost/Projekt: 300201-03-Materijalni rashodi</t>
  </si>
  <si>
    <t>Program 3003-Osnovno školstvo iznad državnog standarda</t>
  </si>
  <si>
    <t>Aktivnost/Projekt 300301-Produženi boravak</t>
  </si>
  <si>
    <t>Izvor 1.1-Opći prihodi i primici</t>
  </si>
  <si>
    <t>Plaće</t>
  </si>
  <si>
    <t>Doprinosi za obvezno i zdravstveno osiguranje</t>
  </si>
  <si>
    <t>Ukupno za izvor: 1.1-Opći prihodi i primici</t>
  </si>
  <si>
    <t>Izvor 4.5.1-Prohodi za posebne namjene-ostalo</t>
  </si>
  <si>
    <t>Ukupno za izvor: 4.5.1-Prihodi za posebne namjene-ostalo</t>
  </si>
  <si>
    <t>Ukupno za Aktivnost/Projekt: 300301-Produženi boravak</t>
  </si>
  <si>
    <t>Aktivnost/Projekt 300306-Financiranje školske prehrane-MZO</t>
  </si>
  <si>
    <t>Izvor 5.1.1-Pomoći iz držvanog proračuna</t>
  </si>
  <si>
    <t>Rashodi za materijal i sirovine</t>
  </si>
  <si>
    <t>Ukupno za izvor: 5.1.1-Pomoći iz državnog proračuna</t>
  </si>
  <si>
    <t>Ukupno za Aktivnost/Projekt: 300306-Financiranje školske prehrane-MZO</t>
  </si>
  <si>
    <t>Ukupno za program: 3003-Osnovno školstvo iznad državnog standarda</t>
  </si>
  <si>
    <t>Program 300403-Helping-OŠ Blaž Tadijanović</t>
  </si>
  <si>
    <t>Aktivnost/Projekt 300401-03-Rashodi za zaposlene-MZO</t>
  </si>
  <si>
    <t>Izvor 5.2.1-Pomoći iz državnog proračuna temeljem prijenosa EU</t>
  </si>
  <si>
    <t>Ukupno za izvor: 5.2.1-Pomoći iz državnog proračuna temeljem prijenosa EU</t>
  </si>
  <si>
    <t>Ukupno za Aktivnosti/Projekt: 300401-03-Rashodi za zaposlene-MZO</t>
  </si>
  <si>
    <t>Aktivnost/Projekt 300402-03-Materijalni rashodi</t>
  </si>
  <si>
    <t>Aktivnost/Projekt 300403-03-Rashodi za zaposlene-Grad</t>
  </si>
  <si>
    <t>Ukupno za Aktivnosti/Projekt: 300403-03-Rashodi za zaposlene-Grad</t>
  </si>
  <si>
    <t>Ukupno za Aktivnosti/Projekt: 300404-03-Materijalni rashodi-Grad</t>
  </si>
  <si>
    <t>Ukupno za program: 300403-Helping-OŠ Blaž Tadijanović</t>
  </si>
  <si>
    <t>Program 300603-Plaće i ostali rashodi-MZO-OŠ Blaž Tadijanović</t>
  </si>
  <si>
    <t>Aktivnost/Projekt 300601-03-Rashodi za zaposlene</t>
  </si>
  <si>
    <t>Izvor 5.1.2-Pomoći iz državnog proračuna-proračunski korisnik</t>
  </si>
  <si>
    <t>Ukupno za izvor: 5.1.2-Pomoći iz državnog proračuna-proračunski korisnik</t>
  </si>
  <si>
    <t>Ukupno za Aktivnosti/Projekt: 300601-03-Rashodi za zaposlene</t>
  </si>
  <si>
    <t>Aktivnost/Projekt 300602-03-Materijalni rashodi</t>
  </si>
  <si>
    <t>Pristojbe i naknade</t>
  </si>
  <si>
    <t>Ukupno za Aktivnosti/Projekt: 300602-03-Materijalni rashodi</t>
  </si>
  <si>
    <t>Aktivnost/Projekt 300603-03-Naknade građanima i kućanstvima iz proračuna</t>
  </si>
  <si>
    <t>Ostale naknade iz proračuna u novcu</t>
  </si>
  <si>
    <t>Naknade građanim i kućanstvima na temelju osiguranja</t>
  </si>
  <si>
    <t>Ukupno za Aktivnosti/Projekt: 300603-03-Naknade građanima i kućanstvima iz proračuna</t>
  </si>
  <si>
    <t>Aktivnost/Projekt 300604-03-Oprema i knjige</t>
  </si>
  <si>
    <t>Ukupno za Aktivnosti/Projekt: 300604-03-Oprema i knjige</t>
  </si>
  <si>
    <t>Ukupno za program: 300603-Plaće i ostali rashodi-MZO-OŠ Blaž Tadijanović</t>
  </si>
  <si>
    <t>Program-300703-Shema školskog voća i mlijeka-OŠ Blaž Tadijanović</t>
  </si>
  <si>
    <t>Aktivnost/Projekt: 300701-03-Materijalni rashodi</t>
  </si>
  <si>
    <t>Ukupno za Aktivnosti/Projekt: 300701-Matarijalni rashodi</t>
  </si>
  <si>
    <t>Ukupno za program: 300703-Shema školskog voća i mlijeka-OŠ Blaž Tadijanović</t>
  </si>
  <si>
    <t>Ukupno korisnik: 03070921-Osnovna škola"Blaž Tadijanović"</t>
  </si>
  <si>
    <t>Ukupno za glava: 00301-Osnovno školstvo</t>
  </si>
  <si>
    <t>Ukupno za razdjel: 003-Upravni odjel za društvene djelatnosti</t>
  </si>
  <si>
    <t>Aktivnost/Projekt 300307-Financiranje higijenskih potrepština-Ministarstvo rada, mirovinskog sustava, obitelji i socijalne politike</t>
  </si>
  <si>
    <t>Materijal za higijenske potrepštine i njegu</t>
  </si>
  <si>
    <t>Ukupno za Aktivnost/Projekt: 300307-Financiranje higijenskih potrepština-Ministarstvo rada, mirovinskog sustava, obitelji i socijalne politike</t>
  </si>
  <si>
    <t>Izvor 9.1.1-Višak prihoda</t>
  </si>
  <si>
    <t>Ukupno za izvor: 9.1.1-Višak prihoda</t>
  </si>
  <si>
    <t>Aktivnost/Projekt 300404-03-Materijalni rashodi-Grad</t>
  </si>
  <si>
    <t>Program-304603-Erazmus-OŠ Blaž Tadijanović</t>
  </si>
  <si>
    <t>Aktivnost/Projekt: 406301-03-Tekući projekt-Erazmus</t>
  </si>
  <si>
    <t>Ukupno za izvor: 5.2.2-Pomoći iz državnog proračuna temeljem prijenosa EU</t>
  </si>
  <si>
    <t>Ukupno za Aktivnosti/Projekt: 304601-03-Tekući projekt-Erazmus</t>
  </si>
  <si>
    <t>Ukupno za program: 304603-Erazmus-OŠ Blaž Tadijanović</t>
  </si>
  <si>
    <t>Ukupno za Aktivnosti/Projekt: 300402-03-Materijalni rashodi</t>
  </si>
  <si>
    <t xml:space="preserve">OSTVARENJE/IZVRŠENJE 
1.-12.2024. </t>
  </si>
  <si>
    <t>61 Donacije</t>
  </si>
  <si>
    <t>7  Prihodi od prodaje ili zamjene nefinancijske imovine i naknade s naslova osiguranja</t>
  </si>
  <si>
    <t>9  Višak prihoda</t>
  </si>
  <si>
    <t>72 Prihodi od prodaje ili zamjene nefinancijske imovine i naknade s naslova osiguranja</t>
  </si>
  <si>
    <t xml:space="preserve">IZVRŠENJE 
1.-12.2024. </t>
  </si>
  <si>
    <t>Izvor: 5.1.2-Pomoći iz državnog proračuna-proračunski korisnik</t>
  </si>
  <si>
    <t>Ukupno za izvor: 6.1.2-Prihodi od donacija-proračunski korisnik</t>
  </si>
  <si>
    <t>Izvor: 7.2.2-Prihodi od prodaje nefinancijske imovine-proračunski korisnik</t>
  </si>
  <si>
    <t>Ukupno za izvor: 7.2.2-Prihodi od prodaje nefinancijske imovine-proračunski korisnik</t>
  </si>
  <si>
    <t>Izvor: 6.1.2-Prihodi od donacija-proračunski korisnik</t>
  </si>
  <si>
    <t>Ukupno za Aktivnost/Projekt: 300203-06-Oprema i knjige</t>
  </si>
  <si>
    <t>Aktivnost/Projekt: 300203-06-Oprema i knjige</t>
  </si>
  <si>
    <t>Ukupno za program: 300203-Vlastita djelatnost-OŠ Blaž Tadijanović</t>
  </si>
  <si>
    <t>Aktivnost/Projekt: 300302-Financiranje preharne učenika</t>
  </si>
  <si>
    <t>Ukupno za Aktivnost/Projekt: 300302-Financiranje preharne učenika</t>
  </si>
  <si>
    <t>IZVORNI PLAN ILI REBALANS 2025.</t>
  </si>
  <si>
    <t>TEKUĆI PLAN 2025.</t>
  </si>
  <si>
    <t xml:space="preserve">OSTVARENJE/IZVRŠENJE 
1.-12.2025. </t>
  </si>
  <si>
    <t xml:space="preserve">IZVRŠENJE 
1.-12.2025. </t>
  </si>
  <si>
    <t xml:space="preserve"> IZVRŠENJE 
1.-12.2025. </t>
  </si>
  <si>
    <t xml:space="preserve">OSTVARENJE/IZVRŠENJE 
1.-6.2024. </t>
  </si>
  <si>
    <t>IZVORNI PLAN ILI REBALANS 2024.*</t>
  </si>
  <si>
    <t>TEKUĆI PLAN 2024.*</t>
  </si>
  <si>
    <t>IZVJEŠTAJ O IZVRŠENJU FINANCIJSKOG PLANA OŠ BLAŽ TADIJANOVIĆ, SLAVONSKI BROD ZA  2025. GODINU</t>
  </si>
  <si>
    <t>Nematerijalna prizvedena imovina</t>
  </si>
  <si>
    <t>Ulaganja u rečunalne programe</t>
  </si>
  <si>
    <t>Ulaganja u računalne programe</t>
  </si>
  <si>
    <t>Nematerijalna proizvedene imovina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</si>
</sst>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color indexed="9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8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6" fillId="2" borderId="3" xfId="0" quotePrefix="1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right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9" fillId="3" borderId="2" xfId="0" applyNumberFormat="1" applyFont="1" applyFill="1" applyBorder="1" applyAlignment="1" applyProtection="1">
      <alignment vertical="center"/>
    </xf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3" fillId="2" borderId="0" xfId="0" applyNumberFormat="1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/>
    <xf numFmtId="0" fontId="7" fillId="2" borderId="0" xfId="0" quotePrefix="1" applyNumberFormat="1" applyFont="1" applyFill="1" applyBorder="1" applyAlignment="1" applyProtection="1">
      <alignment horizontal="left" wrapText="1"/>
    </xf>
    <xf numFmtId="0" fontId="8" fillId="2" borderId="0" xfId="0" applyNumberFormat="1" applyFont="1" applyFill="1" applyBorder="1" applyAlignment="1" applyProtection="1">
      <alignment wrapText="1"/>
    </xf>
    <xf numFmtId="3" fontId="5" fillId="2" borderId="0" xfId="0" applyNumberFormat="1" applyFont="1" applyFill="1" applyBorder="1" applyAlignment="1">
      <alignment horizontal="right"/>
    </xf>
    <xf numFmtId="0" fontId="16" fillId="2" borderId="3" xfId="0" applyNumberFormat="1" applyFont="1" applyFill="1" applyBorder="1" applyAlignment="1" applyProtection="1">
      <alignment horizontal="left" vertical="center" wrapText="1"/>
    </xf>
    <xf numFmtId="0" fontId="16" fillId="2" borderId="3" xfId="0" quotePrefix="1" applyFont="1" applyFill="1" applyBorder="1" applyAlignment="1">
      <alignment horizontal="left" vertical="center" wrapText="1"/>
    </xf>
    <xf numFmtId="0" fontId="11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0" fontId="20" fillId="0" borderId="0" xfId="0" applyFont="1" applyFill="1"/>
    <xf numFmtId="0" fontId="11" fillId="0" borderId="3" xfId="0" applyFont="1" applyFill="1" applyBorder="1"/>
    <xf numFmtId="0" fontId="6" fillId="0" borderId="3" xfId="0" applyFont="1" applyFill="1" applyBorder="1"/>
    <xf numFmtId="0" fontId="9" fillId="0" borderId="3" xfId="0" applyFont="1" applyFill="1" applyBorder="1" applyAlignment="1">
      <alignment wrapText="1"/>
    </xf>
    <xf numFmtId="0" fontId="11" fillId="0" borderId="3" xfId="0" applyFont="1" applyFill="1" applyBorder="1" applyAlignment="1">
      <alignment wrapText="1"/>
    </xf>
    <xf numFmtId="0" fontId="3" fillId="0" borderId="3" xfId="0" applyFont="1" applyFill="1" applyBorder="1"/>
    <xf numFmtId="0" fontId="9" fillId="0" borderId="3" xfId="0" applyFont="1" applyFill="1" applyBorder="1"/>
    <xf numFmtId="3" fontId="3" fillId="0" borderId="3" xfId="0" applyNumberFormat="1" applyFont="1" applyFill="1" applyBorder="1" applyAlignment="1">
      <alignment horizontal="center" vertical="center"/>
    </xf>
    <xf numFmtId="3" fontId="11" fillId="0" borderId="3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3" fontId="9" fillId="0" borderId="3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Alignment="1">
      <alignment horizontal="center" vertical="center"/>
    </xf>
    <xf numFmtId="0" fontId="21" fillId="0" borderId="0" xfId="0" applyFont="1" applyFill="1"/>
    <xf numFmtId="0" fontId="22" fillId="0" borderId="0" xfId="0" applyFont="1" applyFill="1"/>
    <xf numFmtId="0" fontId="21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23" fillId="0" borderId="0" xfId="0" applyFont="1" applyFill="1"/>
    <xf numFmtId="3" fontId="6" fillId="0" borderId="0" xfId="0" applyNumberFormat="1" applyFont="1" applyFill="1" applyBorder="1" applyAlignment="1" applyProtection="1">
      <alignment horizontal="center" vertical="center" wrapText="1"/>
    </xf>
    <xf numFmtId="3" fontId="24" fillId="0" borderId="3" xfId="0" applyNumberFormat="1" applyFont="1" applyFill="1" applyBorder="1" applyAlignment="1">
      <alignment horizontal="center" vertical="center"/>
    </xf>
    <xf numFmtId="3" fontId="25" fillId="0" borderId="3" xfId="0" applyNumberFormat="1" applyFont="1" applyFill="1" applyBorder="1" applyAlignment="1">
      <alignment horizontal="center" vertical="center"/>
    </xf>
    <xf numFmtId="3" fontId="24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24" fillId="0" borderId="3" xfId="0" applyFont="1" applyFill="1" applyBorder="1" applyAlignment="1">
      <alignment wrapText="1"/>
    </xf>
    <xf numFmtId="0" fontId="24" fillId="0" borderId="3" xfId="0" applyFont="1" applyFill="1" applyBorder="1"/>
    <xf numFmtId="0" fontId="24" fillId="0" borderId="0" xfId="0" applyFont="1" applyFill="1"/>
    <xf numFmtId="4" fontId="3" fillId="0" borderId="0" xfId="0" applyNumberFormat="1" applyFont="1" applyFill="1" applyBorder="1" applyAlignment="1" applyProtection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/>
    </xf>
    <xf numFmtId="4" fontId="24" fillId="0" borderId="0" xfId="0" applyNumberFormat="1" applyFont="1" applyFill="1" applyAlignment="1">
      <alignment horizontal="center" vertical="center"/>
    </xf>
    <xf numFmtId="0" fontId="24" fillId="0" borderId="0" xfId="0" applyFont="1"/>
    <xf numFmtId="2" fontId="25" fillId="0" borderId="3" xfId="0" applyNumberFormat="1" applyFont="1" applyBorder="1"/>
    <xf numFmtId="0" fontId="25" fillId="0" borderId="0" xfId="0" applyFont="1"/>
    <xf numFmtId="3" fontId="24" fillId="0" borderId="3" xfId="0" applyNumberFormat="1" applyFont="1" applyBorder="1"/>
    <xf numFmtId="0" fontId="26" fillId="0" borderId="0" xfId="0" applyFont="1"/>
    <xf numFmtId="0" fontId="24" fillId="0" borderId="0" xfId="0" applyFont="1" applyAlignment="1">
      <alignment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3" fontId="3" fillId="2" borderId="3" xfId="0" applyNumberFormat="1" applyFont="1" applyFill="1" applyBorder="1" applyAlignment="1">
      <alignment horizontal="right" vertical="center"/>
    </xf>
    <xf numFmtId="3" fontId="6" fillId="2" borderId="3" xfId="0" applyNumberFormat="1" applyFont="1" applyFill="1" applyBorder="1" applyAlignment="1">
      <alignment horizontal="right" vertical="center"/>
    </xf>
    <xf numFmtId="3" fontId="19" fillId="2" borderId="3" xfId="0" applyNumberFormat="1" applyFont="1" applyFill="1" applyBorder="1" applyAlignment="1">
      <alignment horizontal="right" vertical="center"/>
    </xf>
    <xf numFmtId="3" fontId="3" fillId="2" borderId="3" xfId="0" applyNumberFormat="1" applyFont="1" applyFill="1" applyBorder="1" applyAlignment="1">
      <alignment horizontal="center" vertical="center"/>
    </xf>
    <xf numFmtId="3" fontId="24" fillId="0" borderId="3" xfId="0" applyNumberFormat="1" applyFont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3" fontId="25" fillId="0" borderId="3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right" vertical="center" wrapText="1"/>
    </xf>
    <xf numFmtId="3" fontId="6" fillId="0" borderId="0" xfId="0" applyNumberFormat="1" applyFont="1" applyFill="1" applyBorder="1" applyAlignment="1" applyProtection="1">
      <alignment horizontal="right" vertical="center" wrapText="1"/>
    </xf>
    <xf numFmtId="2" fontId="6" fillId="0" borderId="0" xfId="0" applyNumberFormat="1" applyFont="1" applyFill="1" applyBorder="1" applyAlignment="1" applyProtection="1">
      <alignment horizontal="right" vertical="center" wrapText="1"/>
    </xf>
    <xf numFmtId="4" fontId="24" fillId="0" borderId="0" xfId="0" applyNumberFormat="1" applyFont="1" applyAlignment="1">
      <alignment horizontal="right" vertical="center"/>
    </xf>
    <xf numFmtId="3" fontId="3" fillId="0" borderId="0" xfId="0" applyNumberFormat="1" applyFont="1" applyFill="1" applyBorder="1" applyAlignment="1" applyProtection="1">
      <alignment horizontal="right" vertical="center" wrapText="1"/>
    </xf>
    <xf numFmtId="2" fontId="3" fillId="0" borderId="0" xfId="0" applyNumberFormat="1" applyFont="1" applyFill="1" applyBorder="1" applyAlignment="1" applyProtection="1">
      <alignment horizontal="right" vertical="center" wrapText="1"/>
    </xf>
    <xf numFmtId="3" fontId="24" fillId="0" borderId="3" xfId="0" applyNumberFormat="1" applyFont="1" applyBorder="1" applyAlignment="1">
      <alignment horizontal="right" vertical="center"/>
    </xf>
    <xf numFmtId="3" fontId="25" fillId="0" borderId="3" xfId="0" applyNumberFormat="1" applyFont="1" applyBorder="1" applyAlignment="1">
      <alignment horizontal="right" vertical="center"/>
    </xf>
    <xf numFmtId="2" fontId="25" fillId="0" borderId="3" xfId="0" applyNumberFormat="1" applyFont="1" applyBorder="1" applyAlignment="1">
      <alignment horizontal="right" vertical="center"/>
    </xf>
    <xf numFmtId="4" fontId="25" fillId="0" borderId="3" xfId="0" applyNumberFormat="1" applyFont="1" applyBorder="1" applyAlignment="1">
      <alignment horizontal="right" vertical="center"/>
    </xf>
    <xf numFmtId="3" fontId="26" fillId="0" borderId="3" xfId="0" applyNumberFormat="1" applyFont="1" applyBorder="1" applyAlignment="1">
      <alignment horizontal="right" vertical="center"/>
    </xf>
    <xf numFmtId="2" fontId="26" fillId="0" borderId="3" xfId="0" applyNumberFormat="1" applyFont="1" applyBorder="1" applyAlignment="1">
      <alignment horizontal="right" vertical="center"/>
    </xf>
    <xf numFmtId="4" fontId="26" fillId="0" borderId="3" xfId="0" applyNumberFormat="1" applyFont="1" applyBorder="1" applyAlignment="1">
      <alignment horizontal="right" vertical="center"/>
    </xf>
    <xf numFmtId="0" fontId="24" fillId="0" borderId="0" xfId="0" applyFont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2" fontId="24" fillId="0" borderId="0" xfId="0" applyNumberFormat="1" applyFont="1" applyAlignment="1">
      <alignment horizontal="right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3" fontId="6" fillId="2" borderId="3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 applyProtection="1">
      <alignment horizontal="center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3" fontId="6" fillId="3" borderId="3" xfId="0" applyNumberFormat="1" applyFont="1" applyFill="1" applyBorder="1" applyAlignment="1" applyProtection="1">
      <alignment horizontal="center" vertical="center" wrapText="1"/>
    </xf>
    <xf numFmtId="2" fontId="6" fillId="3" borderId="3" xfId="0" applyNumberFormat="1" applyFont="1" applyFill="1" applyBorder="1" applyAlignment="1" applyProtection="1">
      <alignment horizontal="center" vertical="center" wrapText="1"/>
    </xf>
    <xf numFmtId="4" fontId="6" fillId="3" borderId="3" xfId="0" applyNumberFormat="1" applyFont="1" applyFill="1" applyBorder="1" applyAlignment="1" applyProtection="1">
      <alignment horizontal="center" vertical="center" wrapText="1"/>
    </xf>
    <xf numFmtId="0" fontId="6" fillId="3" borderId="3" xfId="0" quotePrefix="1" applyNumberFormat="1" applyFont="1" applyFill="1" applyBorder="1" applyAlignment="1" applyProtection="1">
      <alignment horizontal="center" vertical="center" wrapText="1"/>
    </xf>
    <xf numFmtId="2" fontId="25" fillId="0" borderId="3" xfId="0" applyNumberFormat="1" applyFont="1" applyBorder="1" applyAlignment="1">
      <alignment horizontal="center" vertical="center"/>
    </xf>
    <xf numFmtId="0" fontId="11" fillId="3" borderId="3" xfId="0" applyNumberFormat="1" applyFont="1" applyFill="1" applyBorder="1" applyAlignment="1" applyProtection="1">
      <alignment horizontal="left" vertical="center" wrapText="1"/>
    </xf>
    <xf numFmtId="3" fontId="6" fillId="3" borderId="3" xfId="0" applyNumberFormat="1" applyFont="1" applyFill="1" applyBorder="1" applyAlignment="1">
      <alignment horizontal="center" vertical="center"/>
    </xf>
    <xf numFmtId="2" fontId="25" fillId="3" borderId="3" xfId="0" applyNumberFormat="1" applyFont="1" applyFill="1" applyBorder="1" applyAlignment="1">
      <alignment horizontal="center" vertical="center"/>
    </xf>
    <xf numFmtId="3" fontId="25" fillId="3" borderId="3" xfId="0" applyNumberFormat="1" applyFont="1" applyFill="1" applyBorder="1" applyAlignment="1">
      <alignment horizontal="center" vertical="center"/>
    </xf>
    <xf numFmtId="3" fontId="6" fillId="3" borderId="3" xfId="0" applyNumberFormat="1" applyFont="1" applyFill="1" applyBorder="1" applyAlignment="1">
      <alignment horizontal="right" vertical="center"/>
    </xf>
    <xf numFmtId="2" fontId="25" fillId="3" borderId="3" xfId="0" applyNumberFormat="1" applyFont="1" applyFill="1" applyBorder="1" applyAlignment="1">
      <alignment horizontal="right" vertical="center"/>
    </xf>
    <xf numFmtId="3" fontId="3" fillId="3" borderId="3" xfId="0" applyNumberFormat="1" applyFont="1" applyFill="1" applyBorder="1" applyAlignment="1">
      <alignment horizontal="right" vertical="center"/>
    </xf>
    <xf numFmtId="3" fontId="24" fillId="3" borderId="3" xfId="0" applyNumberFormat="1" applyFont="1" applyFill="1" applyBorder="1" applyAlignment="1">
      <alignment horizontal="right" vertical="center"/>
    </xf>
    <xf numFmtId="2" fontId="24" fillId="3" borderId="3" xfId="0" applyNumberFormat="1" applyFont="1" applyFill="1" applyBorder="1" applyAlignment="1">
      <alignment horizontal="right" vertical="center"/>
    </xf>
    <xf numFmtId="4" fontId="24" fillId="3" borderId="3" xfId="0" applyNumberFormat="1" applyFont="1" applyFill="1" applyBorder="1" applyAlignment="1">
      <alignment horizontal="right" vertical="center"/>
    </xf>
    <xf numFmtId="3" fontId="3" fillId="3" borderId="3" xfId="0" applyNumberFormat="1" applyFont="1" applyFill="1" applyBorder="1" applyAlignment="1">
      <alignment horizontal="right"/>
    </xf>
    <xf numFmtId="0" fontId="24" fillId="3" borderId="3" xfId="0" applyFont="1" applyFill="1" applyBorder="1"/>
    <xf numFmtId="4" fontId="6" fillId="0" borderId="4" xfId="0" applyNumberFormat="1" applyFont="1" applyFill="1" applyBorder="1" applyAlignment="1">
      <alignment horizontal="center" vertical="center"/>
    </xf>
    <xf numFmtId="3" fontId="11" fillId="3" borderId="3" xfId="0" applyNumberFormat="1" applyFont="1" applyFill="1" applyBorder="1" applyAlignment="1">
      <alignment horizontal="center" vertical="center"/>
    </xf>
    <xf numFmtId="4" fontId="3" fillId="3" borderId="4" xfId="0" applyNumberFormat="1" applyFont="1" applyFill="1" applyBorder="1" applyAlignment="1">
      <alignment horizontal="center" vertical="center"/>
    </xf>
    <xf numFmtId="3" fontId="9" fillId="3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/>
    <xf numFmtId="4" fontId="3" fillId="4" borderId="4" xfId="0" applyNumberFormat="1" applyFont="1" applyFill="1" applyBorder="1" applyAlignment="1">
      <alignment horizontal="center" vertical="center"/>
    </xf>
    <xf numFmtId="0" fontId="6" fillId="4" borderId="3" xfId="0" applyFont="1" applyFill="1" applyBorder="1"/>
    <xf numFmtId="3" fontId="6" fillId="4" borderId="3" xfId="0" applyNumberFormat="1" applyFont="1" applyFill="1" applyBorder="1" applyAlignment="1">
      <alignment horizontal="center" vertical="center"/>
    </xf>
    <xf numFmtId="3" fontId="9" fillId="4" borderId="3" xfId="0" applyNumberFormat="1" applyFont="1" applyFill="1" applyBorder="1" applyAlignment="1">
      <alignment horizontal="center" vertical="center"/>
    </xf>
    <xf numFmtId="3" fontId="24" fillId="4" borderId="3" xfId="0" applyNumberFormat="1" applyFont="1" applyFill="1" applyBorder="1" applyAlignment="1">
      <alignment horizontal="center" vertical="center"/>
    </xf>
    <xf numFmtId="3" fontId="11" fillId="4" borderId="3" xfId="0" applyNumberFormat="1" applyFont="1" applyFill="1" applyBorder="1" applyAlignment="1">
      <alignment horizontal="center" vertical="center"/>
    </xf>
    <xf numFmtId="3" fontId="25" fillId="4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/>
    <xf numFmtId="3" fontId="6" fillId="5" borderId="3" xfId="0" applyNumberFormat="1" applyFont="1" applyFill="1" applyBorder="1" applyAlignment="1">
      <alignment horizontal="center" vertical="center"/>
    </xf>
    <xf numFmtId="3" fontId="3" fillId="5" borderId="3" xfId="0" applyNumberFormat="1" applyFont="1" applyFill="1" applyBorder="1" applyAlignment="1">
      <alignment horizontal="center" vertical="center"/>
    </xf>
    <xf numFmtId="4" fontId="3" fillId="5" borderId="4" xfId="0" applyNumberFormat="1" applyFont="1" applyFill="1" applyBorder="1" applyAlignment="1">
      <alignment horizontal="center" vertical="center"/>
    </xf>
    <xf numFmtId="0" fontId="6" fillId="6" borderId="3" xfId="0" applyFont="1" applyFill="1" applyBorder="1"/>
    <xf numFmtId="3" fontId="6" fillId="6" borderId="3" xfId="0" applyNumberFormat="1" applyFont="1" applyFill="1" applyBorder="1" applyAlignment="1">
      <alignment horizontal="center" vertical="center"/>
    </xf>
    <xf numFmtId="3" fontId="3" fillId="6" borderId="3" xfId="0" applyNumberFormat="1" applyFont="1" applyFill="1" applyBorder="1" applyAlignment="1">
      <alignment horizontal="center" vertical="center"/>
    </xf>
    <xf numFmtId="4" fontId="3" fillId="6" borderId="4" xfId="0" applyNumberFormat="1" applyFont="1" applyFill="1" applyBorder="1" applyAlignment="1">
      <alignment horizontal="center" vertical="center"/>
    </xf>
    <xf numFmtId="0" fontId="6" fillId="7" borderId="3" xfId="0" applyFont="1" applyFill="1" applyBorder="1"/>
    <xf numFmtId="3" fontId="6" fillId="7" borderId="3" xfId="0" applyNumberFormat="1" applyFont="1" applyFill="1" applyBorder="1" applyAlignment="1">
      <alignment horizontal="center" vertical="center"/>
    </xf>
    <xf numFmtId="3" fontId="3" fillId="7" borderId="3" xfId="0" applyNumberFormat="1" applyFont="1" applyFill="1" applyBorder="1" applyAlignment="1">
      <alignment horizontal="center" vertical="center"/>
    </xf>
    <xf numFmtId="4" fontId="3" fillId="7" borderId="4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3" fontId="11" fillId="7" borderId="3" xfId="0" applyNumberFormat="1" applyFont="1" applyFill="1" applyBorder="1" applyAlignment="1">
      <alignment horizontal="center" vertical="center"/>
    </xf>
    <xf numFmtId="3" fontId="11" fillId="6" borderId="3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3" fontId="24" fillId="6" borderId="3" xfId="0" applyNumberFormat="1" applyFont="1" applyFill="1" applyBorder="1" applyAlignment="1">
      <alignment horizontal="center" vertical="center"/>
    </xf>
    <xf numFmtId="3" fontId="9" fillId="7" borderId="3" xfId="0" applyNumberFormat="1" applyFont="1" applyFill="1" applyBorder="1" applyAlignment="1">
      <alignment horizontal="center" vertical="center"/>
    </xf>
    <xf numFmtId="3" fontId="24" fillId="7" borderId="3" xfId="0" applyNumberFormat="1" applyFont="1" applyFill="1" applyBorder="1" applyAlignment="1">
      <alignment horizontal="center" vertical="center"/>
    </xf>
    <xf numFmtId="3" fontId="24" fillId="3" borderId="3" xfId="0" applyNumberFormat="1" applyFont="1" applyFill="1" applyBorder="1" applyAlignment="1">
      <alignment horizontal="center" vertical="center"/>
    </xf>
    <xf numFmtId="3" fontId="25" fillId="7" borderId="3" xfId="0" applyNumberFormat="1" applyFont="1" applyFill="1" applyBorder="1" applyAlignment="1">
      <alignment horizontal="center" vertical="center"/>
    </xf>
    <xf numFmtId="3" fontId="25" fillId="6" borderId="3" xfId="0" applyNumberFormat="1" applyFont="1" applyFill="1" applyBorder="1" applyAlignment="1">
      <alignment horizontal="center" vertical="center"/>
    </xf>
    <xf numFmtId="3" fontId="11" fillId="5" borderId="3" xfId="0" applyNumberFormat="1" applyFont="1" applyFill="1" applyBorder="1" applyAlignment="1">
      <alignment horizontal="center" vertical="center"/>
    </xf>
    <xf numFmtId="3" fontId="9" fillId="5" borderId="3" xfId="0" applyNumberFormat="1" applyFont="1" applyFill="1" applyBorder="1" applyAlignment="1">
      <alignment horizontal="center" vertical="center"/>
    </xf>
    <xf numFmtId="3" fontId="24" fillId="5" borderId="3" xfId="0" applyNumberFormat="1" applyFont="1" applyFill="1" applyBorder="1" applyAlignment="1">
      <alignment horizontal="center" vertical="center"/>
    </xf>
    <xf numFmtId="3" fontId="25" fillId="5" borderId="3" xfId="0" applyNumberFormat="1" applyFont="1" applyFill="1" applyBorder="1" applyAlignment="1">
      <alignment horizontal="center" vertical="center"/>
    </xf>
    <xf numFmtId="0" fontId="6" fillId="5" borderId="7" xfId="0" applyFont="1" applyFill="1" applyBorder="1"/>
    <xf numFmtId="3" fontId="6" fillId="5" borderId="7" xfId="0" applyNumberFormat="1" applyFont="1" applyFill="1" applyBorder="1" applyAlignment="1">
      <alignment horizontal="center" vertical="center"/>
    </xf>
    <xf numFmtId="3" fontId="9" fillId="5" borderId="7" xfId="0" applyNumberFormat="1" applyFont="1" applyFill="1" applyBorder="1" applyAlignment="1">
      <alignment horizontal="center" vertical="center"/>
    </xf>
    <xf numFmtId="3" fontId="24" fillId="5" borderId="7" xfId="0" applyNumberFormat="1" applyFont="1" applyFill="1" applyBorder="1" applyAlignment="1">
      <alignment horizontal="center" vertical="center"/>
    </xf>
    <xf numFmtId="4" fontId="3" fillId="5" borderId="8" xfId="0" applyNumberFormat="1" applyFont="1" applyFill="1" applyBorder="1" applyAlignment="1">
      <alignment horizontal="center" vertical="center"/>
    </xf>
    <xf numFmtId="3" fontId="11" fillId="5" borderId="6" xfId="0" applyNumberFormat="1" applyFont="1" applyFill="1" applyBorder="1" applyAlignment="1">
      <alignment horizontal="center" vertical="center"/>
    </xf>
    <xf numFmtId="4" fontId="3" fillId="5" borderId="9" xfId="0" applyNumberFormat="1" applyFont="1" applyFill="1" applyBorder="1" applyAlignment="1">
      <alignment horizontal="center" vertical="center"/>
    </xf>
    <xf numFmtId="3" fontId="6" fillId="5" borderId="6" xfId="0" applyNumberFormat="1" applyFont="1" applyFill="1" applyBorder="1" applyAlignment="1">
      <alignment horizontal="center" vertical="center"/>
    </xf>
    <xf numFmtId="3" fontId="25" fillId="5" borderId="6" xfId="0" applyNumberFormat="1" applyFont="1" applyFill="1" applyBorder="1" applyAlignment="1">
      <alignment horizontal="center" vertical="center"/>
    </xf>
    <xf numFmtId="3" fontId="11" fillId="5" borderId="7" xfId="0" applyNumberFormat="1" applyFont="1" applyFill="1" applyBorder="1" applyAlignment="1">
      <alignment horizontal="center" vertical="center"/>
    </xf>
    <xf numFmtId="3" fontId="25" fillId="5" borderId="7" xfId="0" applyNumberFormat="1" applyFont="1" applyFill="1" applyBorder="1" applyAlignment="1">
      <alignment horizontal="center" vertical="center"/>
    </xf>
    <xf numFmtId="3" fontId="11" fillId="0" borderId="7" xfId="0" applyNumberFormat="1" applyFont="1" applyFill="1" applyBorder="1" applyAlignment="1">
      <alignment horizontal="center" vertical="center"/>
    </xf>
    <xf numFmtId="4" fontId="3" fillId="0" borderId="8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left" vertical="top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7" fillId="2" borderId="0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7" fillId="2" borderId="0" xfId="0" quotePrefix="1" applyNumberFormat="1" applyFont="1" applyFill="1" applyBorder="1" applyAlignment="1" applyProtection="1">
      <alignment horizontal="left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8" fillId="2" borderId="5" xfId="0" applyNumberFormat="1" applyFont="1" applyFill="1" applyBorder="1" applyAlignment="1" applyProtection="1">
      <alignment horizontal="left" wrapText="1"/>
    </xf>
    <xf numFmtId="0" fontId="6" fillId="3" borderId="1" xfId="0" quotePrefix="1" applyFont="1" applyFill="1" applyBorder="1" applyAlignment="1">
      <alignment horizontal="center" wrapText="1"/>
    </xf>
    <xf numFmtId="0" fontId="6" fillId="3" borderId="2" xfId="0" quotePrefix="1" applyFont="1" applyFill="1" applyBorder="1" applyAlignment="1">
      <alignment horizontal="center" wrapText="1"/>
    </xf>
    <xf numFmtId="0" fontId="6" fillId="3" borderId="4" xfId="0" quotePrefix="1" applyFont="1" applyFill="1" applyBorder="1" applyAlignment="1">
      <alignment horizontal="center" wrapText="1"/>
    </xf>
    <xf numFmtId="0" fontId="11" fillId="0" borderId="1" xfId="0" quotePrefix="1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1" fillId="0" borderId="7" xfId="0" applyFont="1" applyFill="1" applyBorder="1" applyAlignment="1">
      <alignment horizontal="left" wrapText="1"/>
    </xf>
    <xf numFmtId="0" fontId="11" fillId="0" borderId="3" xfId="0" applyFont="1" applyFill="1" applyBorder="1" applyAlignment="1">
      <alignment horizontal="left" wrapText="1"/>
    </xf>
    <xf numFmtId="0" fontId="11" fillId="3" borderId="3" xfId="0" applyFont="1" applyFill="1" applyBorder="1" applyAlignment="1">
      <alignment horizontal="left" wrapText="1"/>
    </xf>
    <xf numFmtId="0" fontId="11" fillId="4" borderId="1" xfId="0" applyFont="1" applyFill="1" applyBorder="1" applyAlignment="1">
      <alignment horizontal="left" wrapText="1"/>
    </xf>
    <xf numFmtId="0" fontId="11" fillId="4" borderId="4" xfId="0" applyFont="1" applyFill="1" applyBorder="1" applyAlignment="1">
      <alignment horizontal="left" wrapText="1"/>
    </xf>
    <xf numFmtId="0" fontId="11" fillId="7" borderId="1" xfId="0" applyFont="1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11" fillId="6" borderId="1" xfId="0" applyFont="1" applyFill="1" applyBorder="1" applyAlignment="1">
      <alignment horizontal="left" wrapText="1"/>
    </xf>
    <xf numFmtId="0" fontId="11" fillId="6" borderId="4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left" wrapText="1"/>
    </xf>
    <xf numFmtId="0" fontId="6" fillId="6" borderId="4" xfId="0" applyFont="1" applyFill="1" applyBorder="1" applyAlignment="1">
      <alignment horizontal="left" wrapText="1"/>
    </xf>
    <xf numFmtId="0" fontId="11" fillId="4" borderId="3" xfId="0" applyFont="1" applyFill="1" applyBorder="1" applyAlignment="1">
      <alignment horizontal="left" wrapText="1"/>
    </xf>
    <xf numFmtId="0" fontId="11" fillId="6" borderId="3" xfId="0" applyFont="1" applyFill="1" applyBorder="1" applyAlignment="1">
      <alignment horizontal="left" wrapText="1"/>
    </xf>
    <xf numFmtId="0" fontId="11" fillId="5" borderId="6" xfId="0" applyFont="1" applyFill="1" applyBorder="1" applyAlignment="1">
      <alignment horizontal="left" wrapText="1"/>
    </xf>
    <xf numFmtId="0" fontId="11" fillId="7" borderId="3" xfId="0" applyFont="1" applyFill="1" applyBorder="1" applyAlignment="1">
      <alignment horizontal="left" wrapText="1"/>
    </xf>
    <xf numFmtId="0" fontId="11" fillId="5" borderId="3" xfId="0" applyFont="1" applyFill="1" applyBorder="1" applyAlignment="1">
      <alignment horizontal="left" wrapText="1"/>
    </xf>
    <xf numFmtId="0" fontId="24" fillId="0" borderId="0" xfId="0" applyFont="1" applyFill="1" applyAlignment="1">
      <alignment wrapText="1"/>
    </xf>
    <xf numFmtId="0" fontId="25" fillId="0" borderId="0" xfId="0" applyFont="1" applyFill="1" applyAlignment="1">
      <alignment horizontal="center"/>
    </xf>
    <xf numFmtId="0" fontId="11" fillId="3" borderId="3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5"/>
  <sheetViews>
    <sheetView zoomScaleNormal="100" workbookViewId="0">
      <selection activeCell="N28" sqref="N28"/>
    </sheetView>
  </sheetViews>
  <sheetFormatPr defaultRowHeight="15" x14ac:dyDescent="0.25"/>
  <cols>
    <col min="6" max="10" width="25.28515625" customWidth="1"/>
    <col min="11" max="12" width="15.7109375" customWidth="1"/>
  </cols>
  <sheetData>
    <row r="1" spans="2:12" ht="42" customHeight="1" x14ac:dyDescent="0.25">
      <c r="B1" s="202" t="s">
        <v>237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</row>
    <row r="2" spans="2:12" ht="18" customHeight="1" x14ac:dyDescent="0.25"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</row>
    <row r="3" spans="2:12" ht="15.75" customHeight="1" x14ac:dyDescent="0.25">
      <c r="B3" s="202" t="s">
        <v>10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2:12" ht="36" customHeight="1" x14ac:dyDescent="0.25">
      <c r="B4" s="188"/>
      <c r="C4" s="188"/>
      <c r="D4" s="188"/>
      <c r="E4" s="34"/>
      <c r="F4" s="34"/>
      <c r="G4" s="34"/>
      <c r="H4" s="34"/>
      <c r="I4" s="34"/>
      <c r="J4" s="36"/>
      <c r="K4" s="36"/>
      <c r="L4" s="35"/>
    </row>
    <row r="5" spans="2:12" ht="18" customHeight="1" x14ac:dyDescent="0.25">
      <c r="B5" s="202" t="s">
        <v>40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2:12" ht="18" customHeight="1" x14ac:dyDescent="0.25">
      <c r="B6" s="37"/>
      <c r="C6" s="38"/>
      <c r="D6" s="38"/>
      <c r="E6" s="38"/>
      <c r="F6" s="38"/>
      <c r="G6" s="38"/>
      <c r="H6" s="38"/>
      <c r="I6" s="38"/>
      <c r="J6" s="38"/>
      <c r="K6" s="38"/>
      <c r="L6" s="35"/>
    </row>
    <row r="7" spans="2:12" x14ac:dyDescent="0.25">
      <c r="B7" s="210" t="s">
        <v>41</v>
      </c>
      <c r="C7" s="210"/>
      <c r="D7" s="210"/>
      <c r="E7" s="210"/>
      <c r="F7" s="210"/>
      <c r="G7" s="39"/>
      <c r="H7" s="39"/>
      <c r="I7" s="39"/>
      <c r="J7" s="39"/>
      <c r="K7" s="40"/>
      <c r="L7" s="35"/>
    </row>
    <row r="8" spans="2:12" ht="25.5" x14ac:dyDescent="0.25">
      <c r="B8" s="211" t="s">
        <v>6</v>
      </c>
      <c r="C8" s="212"/>
      <c r="D8" s="212"/>
      <c r="E8" s="212"/>
      <c r="F8" s="213"/>
      <c r="G8" s="119" t="s">
        <v>213</v>
      </c>
      <c r="H8" s="33" t="s">
        <v>229</v>
      </c>
      <c r="I8" s="33" t="s">
        <v>230</v>
      </c>
      <c r="J8" s="119" t="s">
        <v>231</v>
      </c>
      <c r="K8" s="33" t="s">
        <v>13</v>
      </c>
      <c r="L8" s="33" t="s">
        <v>13</v>
      </c>
    </row>
    <row r="9" spans="2:12" s="23" customFormat="1" ht="11.25" x14ac:dyDescent="0.2">
      <c r="B9" s="195">
        <v>1</v>
      </c>
      <c r="C9" s="195"/>
      <c r="D9" s="195"/>
      <c r="E9" s="195"/>
      <c r="F9" s="196"/>
      <c r="G9" s="22">
        <v>2</v>
      </c>
      <c r="H9" s="21">
        <v>3</v>
      </c>
      <c r="I9" s="21">
        <v>4</v>
      </c>
      <c r="J9" s="21">
        <v>5</v>
      </c>
      <c r="K9" s="21" t="s">
        <v>15</v>
      </c>
      <c r="L9" s="21" t="s">
        <v>16</v>
      </c>
    </row>
    <row r="10" spans="2:12" x14ac:dyDescent="0.25">
      <c r="B10" s="208" t="s">
        <v>0</v>
      </c>
      <c r="C10" s="187"/>
      <c r="D10" s="187"/>
      <c r="E10" s="187"/>
      <c r="F10" s="209"/>
      <c r="G10" s="15">
        <v>2102136.39</v>
      </c>
      <c r="H10" s="15">
        <f>H11</f>
        <v>2481868</v>
      </c>
      <c r="I10" s="15">
        <f>I11</f>
        <v>2519372</v>
      </c>
      <c r="J10" s="15">
        <f>J11</f>
        <v>2235246.92</v>
      </c>
      <c r="K10" s="85">
        <f>J10/G10*100</f>
        <v>106.3321547846855</v>
      </c>
      <c r="L10" s="85">
        <f>J10/I10*100</f>
        <v>88.722384784779692</v>
      </c>
    </row>
    <row r="11" spans="2:12" x14ac:dyDescent="0.25">
      <c r="B11" s="197" t="s">
        <v>33</v>
      </c>
      <c r="C11" s="198"/>
      <c r="D11" s="198"/>
      <c r="E11" s="198"/>
      <c r="F11" s="206"/>
      <c r="G11" s="16">
        <v>2102136.39</v>
      </c>
      <c r="H11" s="16">
        <v>2481868</v>
      </c>
      <c r="I11" s="16">
        <v>2519372</v>
      </c>
      <c r="J11" s="16">
        <v>2235246.92</v>
      </c>
      <c r="K11" s="86">
        <f>J11/G11*100</f>
        <v>106.3321547846855</v>
      </c>
      <c r="L11" s="86">
        <f>J11/I11*100</f>
        <v>88.722384784779692</v>
      </c>
    </row>
    <row r="12" spans="2:12" x14ac:dyDescent="0.25">
      <c r="B12" s="214" t="s">
        <v>38</v>
      </c>
      <c r="C12" s="206"/>
      <c r="D12" s="206"/>
      <c r="E12" s="206"/>
      <c r="F12" s="206"/>
      <c r="G12" s="16"/>
      <c r="H12" s="16"/>
      <c r="I12" s="16"/>
      <c r="J12" s="16"/>
      <c r="K12" s="86"/>
      <c r="L12" s="86"/>
    </row>
    <row r="13" spans="2:12" x14ac:dyDescent="0.25">
      <c r="B13" s="17" t="s">
        <v>1</v>
      </c>
      <c r="C13" s="31"/>
      <c r="D13" s="31"/>
      <c r="E13" s="31"/>
      <c r="F13" s="115"/>
      <c r="G13" s="15">
        <v>2088600.58</v>
      </c>
      <c r="H13" s="15">
        <f>H14+H15</f>
        <v>2519372</v>
      </c>
      <c r="I13" s="15">
        <f>I14+I15</f>
        <v>2519372</v>
      </c>
      <c r="J13" s="15">
        <f>J14+J15</f>
        <v>2402206.7800000003</v>
      </c>
      <c r="K13" s="85">
        <f t="shared" ref="K13" si="0">J13/G13*100</f>
        <v>115.01513515810669</v>
      </c>
      <c r="L13" s="85">
        <f t="shared" ref="L13" si="1">J13/I13*100</f>
        <v>95.349427555755966</v>
      </c>
    </row>
    <row r="14" spans="2:12" x14ac:dyDescent="0.25">
      <c r="B14" s="204" t="s">
        <v>34</v>
      </c>
      <c r="C14" s="198"/>
      <c r="D14" s="198"/>
      <c r="E14" s="198"/>
      <c r="F14" s="198"/>
      <c r="G14" s="16">
        <v>2071320.73</v>
      </c>
      <c r="H14" s="16">
        <v>2505102</v>
      </c>
      <c r="I14" s="16">
        <v>2504838.2999999998</v>
      </c>
      <c r="J14" s="16">
        <v>2384758.54</v>
      </c>
      <c r="K14" s="87">
        <f>J14/G14*100</f>
        <v>115.13226828951788</v>
      </c>
      <c r="L14" s="87">
        <f>J14/I14*100</f>
        <v>95.206087355020088</v>
      </c>
    </row>
    <row r="15" spans="2:12" x14ac:dyDescent="0.25">
      <c r="B15" s="205" t="s">
        <v>35</v>
      </c>
      <c r="C15" s="206"/>
      <c r="D15" s="206"/>
      <c r="E15" s="206"/>
      <c r="F15" s="206"/>
      <c r="G15" s="13">
        <v>17279.849999999999</v>
      </c>
      <c r="H15" s="13">
        <v>14270</v>
      </c>
      <c r="I15" s="13">
        <v>14533.7</v>
      </c>
      <c r="J15" s="13">
        <v>17448.240000000002</v>
      </c>
      <c r="K15" s="87">
        <f>J15/G15*100</f>
        <v>100.97448762576067</v>
      </c>
      <c r="L15" s="87">
        <f t="shared" ref="L15" si="2">J15/I15*100</f>
        <v>120.05366837075211</v>
      </c>
    </row>
    <row r="16" spans="2:12" x14ac:dyDescent="0.25">
      <c r="B16" s="186" t="s">
        <v>42</v>
      </c>
      <c r="C16" s="187"/>
      <c r="D16" s="187"/>
      <c r="E16" s="187"/>
      <c r="F16" s="187"/>
      <c r="G16" s="15">
        <v>13535.810000000056</v>
      </c>
      <c r="H16" s="14">
        <f>H10-H13</f>
        <v>-37504</v>
      </c>
      <c r="I16" s="14">
        <f>I10-I13</f>
        <v>0</v>
      </c>
      <c r="J16" s="14">
        <f>J10-J13</f>
        <v>-166959.86000000034</v>
      </c>
      <c r="K16" s="14"/>
      <c r="L16" s="14"/>
    </row>
    <row r="17" spans="1:43" ht="18" x14ac:dyDescent="0.25">
      <c r="B17" s="34"/>
      <c r="C17" s="41"/>
      <c r="D17" s="41"/>
      <c r="E17" s="41"/>
      <c r="F17" s="41"/>
      <c r="G17" s="41"/>
      <c r="H17" s="41"/>
      <c r="I17" s="42"/>
      <c r="J17" s="42"/>
      <c r="K17" s="42"/>
      <c r="L17" s="42"/>
    </row>
    <row r="18" spans="1:43" ht="18" customHeight="1" x14ac:dyDescent="0.25">
      <c r="B18" s="210" t="s">
        <v>43</v>
      </c>
      <c r="C18" s="210"/>
      <c r="D18" s="210"/>
      <c r="E18" s="210"/>
      <c r="F18" s="210"/>
      <c r="G18" s="41"/>
      <c r="H18" s="41"/>
      <c r="I18" s="42"/>
      <c r="J18" s="42"/>
      <c r="K18" s="42"/>
      <c r="L18" s="42"/>
    </row>
    <row r="19" spans="1:43" ht="25.5" x14ac:dyDescent="0.25">
      <c r="B19" s="192" t="s">
        <v>6</v>
      </c>
      <c r="C19" s="193"/>
      <c r="D19" s="193"/>
      <c r="E19" s="193"/>
      <c r="F19" s="194"/>
      <c r="G19" s="20" t="s">
        <v>213</v>
      </c>
      <c r="H19" s="1" t="s">
        <v>229</v>
      </c>
      <c r="I19" s="1" t="s">
        <v>230</v>
      </c>
      <c r="J19" s="20" t="s">
        <v>231</v>
      </c>
      <c r="K19" s="1" t="s">
        <v>13</v>
      </c>
      <c r="L19" s="1" t="s">
        <v>32</v>
      </c>
    </row>
    <row r="20" spans="1:43" s="23" customFormat="1" x14ac:dyDescent="0.25">
      <c r="B20" s="195">
        <v>1</v>
      </c>
      <c r="C20" s="195"/>
      <c r="D20" s="195"/>
      <c r="E20" s="195"/>
      <c r="F20" s="196"/>
      <c r="G20" s="22">
        <v>2</v>
      </c>
      <c r="H20" s="21">
        <v>3</v>
      </c>
      <c r="I20" s="21">
        <v>4</v>
      </c>
      <c r="J20" s="21">
        <v>5</v>
      </c>
      <c r="K20" s="21" t="s">
        <v>15</v>
      </c>
      <c r="L20" s="21" t="s">
        <v>16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ht="15.75" customHeight="1" x14ac:dyDescent="0.25">
      <c r="A21" s="23"/>
      <c r="B21" s="197" t="s">
        <v>36</v>
      </c>
      <c r="C21" s="199"/>
      <c r="D21" s="199"/>
      <c r="E21" s="199"/>
      <c r="F21" s="200"/>
      <c r="G21" s="13"/>
      <c r="H21" s="13"/>
      <c r="I21" s="13"/>
      <c r="J21" s="13"/>
      <c r="K21" s="13"/>
      <c r="L21" s="13"/>
    </row>
    <row r="22" spans="1:43" x14ac:dyDescent="0.25">
      <c r="A22" s="23"/>
      <c r="B22" s="197" t="s">
        <v>37</v>
      </c>
      <c r="C22" s="198"/>
      <c r="D22" s="198"/>
      <c r="E22" s="198"/>
      <c r="F22" s="198"/>
      <c r="G22" s="13"/>
      <c r="H22" s="13"/>
      <c r="I22" s="13"/>
      <c r="J22" s="13"/>
      <c r="K22" s="13"/>
      <c r="L22" s="13"/>
    </row>
    <row r="23" spans="1:43" s="32" customFormat="1" ht="15" customHeight="1" x14ac:dyDescent="0.25">
      <c r="A23" s="23"/>
      <c r="B23" s="189" t="s">
        <v>39</v>
      </c>
      <c r="C23" s="190"/>
      <c r="D23" s="190"/>
      <c r="E23" s="190"/>
      <c r="F23" s="191"/>
      <c r="G23" s="15"/>
      <c r="H23" s="15"/>
      <c r="I23" s="15"/>
      <c r="J23" s="15"/>
      <c r="K23" s="15"/>
      <c r="L23" s="15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s="32" customFormat="1" ht="15" customHeight="1" x14ac:dyDescent="0.25">
      <c r="A24" s="23"/>
      <c r="B24" s="189" t="s">
        <v>44</v>
      </c>
      <c r="C24" s="190"/>
      <c r="D24" s="190"/>
      <c r="E24" s="190"/>
      <c r="F24" s="191"/>
      <c r="G24" s="15"/>
      <c r="H24" s="15"/>
      <c r="I24" s="15"/>
      <c r="J24" s="15"/>
      <c r="K24" s="15"/>
      <c r="L24" s="15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x14ac:dyDescent="0.25">
      <c r="A25" s="23"/>
      <c r="B25" s="186" t="s">
        <v>45</v>
      </c>
      <c r="C25" s="187"/>
      <c r="D25" s="187"/>
      <c r="E25" s="187"/>
      <c r="F25" s="187"/>
      <c r="G25" s="15"/>
      <c r="H25" s="15"/>
      <c r="I25" s="15"/>
      <c r="J25" s="15"/>
      <c r="K25" s="15"/>
      <c r="L25" s="15"/>
    </row>
    <row r="26" spans="1:43" ht="15.75" x14ac:dyDescent="0.25">
      <c r="B26" s="43"/>
      <c r="C26" s="44"/>
      <c r="D26" s="44"/>
      <c r="E26" s="44"/>
      <c r="F26" s="44"/>
      <c r="G26" s="45"/>
      <c r="H26" s="45"/>
      <c r="I26" s="45"/>
      <c r="J26" s="45"/>
      <c r="K26" s="45"/>
      <c r="L26" s="35"/>
    </row>
    <row r="27" spans="1:43" ht="15.75" x14ac:dyDescent="0.25"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</row>
    <row r="28" spans="1:43" ht="15.75" x14ac:dyDescent="0.25">
      <c r="B28" s="10"/>
      <c r="C28" s="11"/>
      <c r="D28" s="11"/>
      <c r="E28" s="11"/>
      <c r="F28" s="11"/>
      <c r="G28" s="12"/>
      <c r="H28" s="12"/>
      <c r="I28" s="12"/>
      <c r="J28" s="12"/>
      <c r="K28" s="12"/>
    </row>
    <row r="29" spans="1:43" ht="15" customHeight="1" x14ac:dyDescent="0.25">
      <c r="B29" s="207"/>
      <c r="C29" s="207"/>
      <c r="D29" s="207"/>
      <c r="E29" s="207"/>
      <c r="F29" s="207"/>
      <c r="G29" s="207"/>
      <c r="H29" s="207"/>
      <c r="I29" s="207"/>
      <c r="J29" s="207"/>
      <c r="K29" s="207"/>
      <c r="L29" s="207"/>
    </row>
    <row r="30" spans="1:43" x14ac:dyDescent="0.25">
      <c r="B30" s="30"/>
      <c r="C30" s="30"/>
      <c r="D30" s="30"/>
      <c r="E30" s="30"/>
      <c r="F30" s="30"/>
      <c r="G30" s="30"/>
      <c r="H30" s="30"/>
      <c r="I30" s="30"/>
      <c r="J30" s="30"/>
      <c r="K30" s="30"/>
    </row>
    <row r="31" spans="1:43" ht="15" customHeight="1" x14ac:dyDescent="0.25"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</row>
    <row r="32" spans="1:43" ht="36.75" customHeight="1" x14ac:dyDescent="0.25">
      <c r="B32" s="207"/>
      <c r="C32" s="207"/>
      <c r="D32" s="207"/>
      <c r="E32" s="207"/>
      <c r="F32" s="207"/>
      <c r="G32" s="207"/>
      <c r="H32" s="207"/>
      <c r="I32" s="207"/>
      <c r="J32" s="207"/>
      <c r="K32" s="207"/>
      <c r="L32" s="207"/>
    </row>
    <row r="33" spans="2:12" x14ac:dyDescent="0.25">
      <c r="B33" s="203"/>
      <c r="C33" s="203"/>
      <c r="D33" s="203"/>
      <c r="E33" s="203"/>
      <c r="F33" s="203"/>
      <c r="G33" s="203"/>
      <c r="H33" s="203"/>
      <c r="I33" s="203"/>
      <c r="J33" s="203"/>
      <c r="K33" s="203"/>
    </row>
    <row r="34" spans="2:12" ht="15" customHeight="1" x14ac:dyDescent="0.25">
      <c r="B34" s="185"/>
      <c r="C34" s="185"/>
      <c r="D34" s="185"/>
      <c r="E34" s="185"/>
      <c r="F34" s="185"/>
      <c r="G34" s="185"/>
      <c r="H34" s="185"/>
      <c r="I34" s="185"/>
      <c r="J34" s="185"/>
      <c r="K34" s="185"/>
      <c r="L34" s="185"/>
    </row>
    <row r="35" spans="2:12" x14ac:dyDescent="0.25">
      <c r="B35" s="185"/>
      <c r="C35" s="185"/>
      <c r="D35" s="185"/>
      <c r="E35" s="185"/>
      <c r="F35" s="185"/>
      <c r="G35" s="185"/>
      <c r="H35" s="185"/>
      <c r="I35" s="185"/>
      <c r="J35" s="185"/>
      <c r="K35" s="185"/>
      <c r="L35" s="185"/>
    </row>
  </sheetData>
  <sheetProtection algorithmName="SHA-512" hashValue="iBkTBTESsENaBAJZ97WKsiJxRoKVHFCfOzDbD4NjIbAPFlN5+AYkPXw+qd88Seojl9mWzWpAa6bVA5/OEcwRFw==" saltValue="hXdGty2G/i0k2qgNQfQ+vQ==" spinCount="100000" sheet="1" formatCells="0" formatColumns="0" formatRows="0" insertColumns="0" insertRows="0" insertHyperlinks="0" deleteColumns="0" deleteRows="0" sort="0" autoFilter="0" pivotTables="0"/>
  <mergeCells count="27">
    <mergeCell ref="B1:L1"/>
    <mergeCell ref="B3:L3"/>
    <mergeCell ref="B5:L5"/>
    <mergeCell ref="B33:F33"/>
    <mergeCell ref="G33:K33"/>
    <mergeCell ref="B14:F14"/>
    <mergeCell ref="B15:F15"/>
    <mergeCell ref="B29:L29"/>
    <mergeCell ref="B31:L32"/>
    <mergeCell ref="B9:F9"/>
    <mergeCell ref="B10:F10"/>
    <mergeCell ref="B11:F11"/>
    <mergeCell ref="B7:F7"/>
    <mergeCell ref="B8:F8"/>
    <mergeCell ref="B12:F12"/>
    <mergeCell ref="B18:F18"/>
    <mergeCell ref="B34:L35"/>
    <mergeCell ref="B16:F16"/>
    <mergeCell ref="B25:F25"/>
    <mergeCell ref="B4:D4"/>
    <mergeCell ref="B24:F24"/>
    <mergeCell ref="B19:F19"/>
    <mergeCell ref="B20:F20"/>
    <mergeCell ref="B22:F22"/>
    <mergeCell ref="B23:F23"/>
    <mergeCell ref="B21:F21"/>
    <mergeCell ref="B27:L27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84"/>
  <sheetViews>
    <sheetView topLeftCell="D1" zoomScaleNormal="100" workbookViewId="0">
      <selection activeCell="P25" sqref="P25"/>
    </sheetView>
  </sheetViews>
  <sheetFormatPr defaultRowHeight="12.75" x14ac:dyDescent="0.2"/>
  <cols>
    <col min="1" max="1" width="9.140625" style="78"/>
    <col min="2" max="2" width="7.42578125" style="78" bestFit="1" customWidth="1"/>
    <col min="3" max="3" width="8.42578125" style="78" bestFit="1" customWidth="1"/>
    <col min="4" max="4" width="5.42578125" style="78" bestFit="1" customWidth="1"/>
    <col min="5" max="5" width="5.42578125" style="78" customWidth="1"/>
    <col min="6" max="6" width="72.140625" style="83" customWidth="1"/>
    <col min="7" max="9" width="25.28515625" style="109" customWidth="1"/>
    <col min="10" max="10" width="25.28515625" style="110" customWidth="1"/>
    <col min="11" max="11" width="15.7109375" style="111" customWidth="1"/>
    <col min="12" max="12" width="15.7109375" style="99" customWidth="1"/>
    <col min="13" max="16384" width="9.140625" style="78"/>
  </cols>
  <sheetData>
    <row r="1" spans="2:12" ht="18" customHeight="1" x14ac:dyDescent="0.2">
      <c r="B1" s="71"/>
      <c r="C1" s="71"/>
      <c r="D1" s="71"/>
      <c r="E1" s="71"/>
      <c r="F1" s="71"/>
      <c r="G1" s="96"/>
      <c r="H1" s="96"/>
      <c r="I1" s="96"/>
      <c r="J1" s="97"/>
      <c r="K1" s="98"/>
    </row>
    <row r="2" spans="2:12" ht="15.75" customHeight="1" x14ac:dyDescent="0.2">
      <c r="B2" s="218" t="s">
        <v>10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</row>
    <row r="3" spans="2:12" x14ac:dyDescent="0.2">
      <c r="B3" s="71"/>
      <c r="C3" s="71"/>
      <c r="D3" s="71"/>
      <c r="E3" s="71"/>
      <c r="F3" s="71"/>
      <c r="G3" s="96"/>
      <c r="H3" s="96"/>
      <c r="I3" s="96"/>
      <c r="J3" s="100"/>
      <c r="K3" s="101"/>
    </row>
    <row r="4" spans="2:12" ht="18" customHeight="1" x14ac:dyDescent="0.2">
      <c r="B4" s="218" t="s">
        <v>46</v>
      </c>
      <c r="C4" s="218"/>
      <c r="D4" s="218"/>
      <c r="E4" s="218"/>
      <c r="F4" s="218"/>
      <c r="G4" s="218"/>
      <c r="H4" s="218"/>
      <c r="I4" s="218"/>
      <c r="J4" s="218"/>
      <c r="K4" s="218"/>
      <c r="L4" s="218"/>
    </row>
    <row r="5" spans="2:12" x14ac:dyDescent="0.2">
      <c r="B5" s="71"/>
      <c r="C5" s="71"/>
      <c r="D5" s="71"/>
      <c r="E5" s="71"/>
      <c r="F5" s="71"/>
      <c r="G5" s="96"/>
      <c r="H5" s="96"/>
      <c r="I5" s="96"/>
      <c r="J5" s="100"/>
      <c r="K5" s="101"/>
    </row>
    <row r="6" spans="2:12" ht="15.75" customHeight="1" x14ac:dyDescent="0.2">
      <c r="B6" s="218" t="s">
        <v>14</v>
      </c>
      <c r="C6" s="218"/>
      <c r="D6" s="218"/>
      <c r="E6" s="218"/>
      <c r="F6" s="218"/>
      <c r="G6" s="218"/>
      <c r="H6" s="218"/>
      <c r="I6" s="218"/>
      <c r="J6" s="218"/>
      <c r="K6" s="218"/>
      <c r="L6" s="218"/>
    </row>
    <row r="7" spans="2:12" x14ac:dyDescent="0.2">
      <c r="B7" s="71"/>
      <c r="C7" s="71"/>
      <c r="D7" s="71"/>
      <c r="E7" s="71"/>
      <c r="F7" s="71"/>
      <c r="G7" s="96"/>
      <c r="H7" s="96"/>
      <c r="I7" s="96"/>
      <c r="J7" s="100"/>
      <c r="K7" s="101"/>
    </row>
    <row r="8" spans="2:12" ht="25.5" x14ac:dyDescent="0.2">
      <c r="B8" s="215" t="s">
        <v>6</v>
      </c>
      <c r="C8" s="216"/>
      <c r="D8" s="216"/>
      <c r="E8" s="216"/>
      <c r="F8" s="217"/>
      <c r="G8" s="33" t="s">
        <v>213</v>
      </c>
      <c r="H8" s="33" t="s">
        <v>229</v>
      </c>
      <c r="I8" s="33" t="s">
        <v>230</v>
      </c>
      <c r="J8" s="116" t="s">
        <v>231</v>
      </c>
      <c r="K8" s="117" t="s">
        <v>13</v>
      </c>
      <c r="L8" s="118" t="s">
        <v>13</v>
      </c>
    </row>
    <row r="9" spans="2:12" ht="16.5" customHeight="1" x14ac:dyDescent="0.2">
      <c r="B9" s="215">
        <v>1</v>
      </c>
      <c r="C9" s="216"/>
      <c r="D9" s="216"/>
      <c r="E9" s="216"/>
      <c r="F9" s="217"/>
      <c r="G9" s="33">
        <v>2</v>
      </c>
      <c r="H9" s="33">
        <v>3</v>
      </c>
      <c r="I9" s="33">
        <v>4</v>
      </c>
      <c r="J9" s="116">
        <v>5</v>
      </c>
      <c r="K9" s="117" t="s">
        <v>15</v>
      </c>
      <c r="L9" s="118" t="s">
        <v>16</v>
      </c>
    </row>
    <row r="10" spans="2:12" ht="15" customHeight="1" x14ac:dyDescent="0.2">
      <c r="B10" s="121"/>
      <c r="C10" s="121"/>
      <c r="D10" s="121"/>
      <c r="E10" s="121"/>
      <c r="F10" s="121" t="s">
        <v>17</v>
      </c>
      <c r="G10" s="127"/>
      <c r="H10" s="127"/>
      <c r="I10" s="127"/>
      <c r="J10" s="128"/>
      <c r="K10" s="129"/>
      <c r="L10" s="130"/>
    </row>
    <row r="11" spans="2:12" s="80" customFormat="1" ht="15" customHeight="1" x14ac:dyDescent="0.2">
      <c r="B11" s="3">
        <v>6</v>
      </c>
      <c r="C11" s="3"/>
      <c r="D11" s="3"/>
      <c r="E11" s="3"/>
      <c r="F11" s="3" t="s">
        <v>2</v>
      </c>
      <c r="G11" s="89">
        <v>2102136.39</v>
      </c>
      <c r="H11" s="89">
        <f>H12+H18+H21+H26+H30</f>
        <v>2481868</v>
      </c>
      <c r="I11" s="89">
        <f t="shared" ref="I11" si="0">I12+I18+I21+I26+I30</f>
        <v>2519372</v>
      </c>
      <c r="J11" s="89">
        <f>J12+J18+J21+J26+J30</f>
        <v>2235246.92</v>
      </c>
      <c r="K11" s="104">
        <f>J11/G11*100</f>
        <v>106.3321547846855</v>
      </c>
      <c r="L11" s="105">
        <f>J11/I11*100</f>
        <v>88.722384784779692</v>
      </c>
    </row>
    <row r="12" spans="2:12" s="80" customFormat="1" ht="15" customHeight="1" x14ac:dyDescent="0.2">
      <c r="B12" s="3"/>
      <c r="C12" s="3">
        <v>63</v>
      </c>
      <c r="D12" s="3">
        <v>63</v>
      </c>
      <c r="E12" s="3"/>
      <c r="F12" s="3" t="s">
        <v>18</v>
      </c>
      <c r="G12" s="89">
        <v>1879776.33</v>
      </c>
      <c r="H12" s="89">
        <f>H13+H15</f>
        <v>2255865</v>
      </c>
      <c r="I12" s="89">
        <f>I13+I15</f>
        <v>2272941</v>
      </c>
      <c r="J12" s="103">
        <f>J13+J15</f>
        <v>1995514.59</v>
      </c>
      <c r="K12" s="104">
        <f t="shared" ref="K12:K32" si="1">J12/G12*100</f>
        <v>106.15702294751206</v>
      </c>
      <c r="L12" s="105">
        <f t="shared" ref="L12:L14" si="2">J12/I12*100</f>
        <v>87.794385775961644</v>
      </c>
    </row>
    <row r="13" spans="2:12" s="82" customFormat="1" ht="15" customHeight="1" x14ac:dyDescent="0.2">
      <c r="B13" s="46"/>
      <c r="C13" s="46"/>
      <c r="D13" s="46">
        <v>638</v>
      </c>
      <c r="E13" s="46"/>
      <c r="F13" s="46" t="s">
        <v>48</v>
      </c>
      <c r="G13" s="90">
        <v>0</v>
      </c>
      <c r="H13" s="90">
        <v>0</v>
      </c>
      <c r="I13" s="90">
        <f>I14</f>
        <v>23898</v>
      </c>
      <c r="J13" s="106">
        <f>J14</f>
        <v>0</v>
      </c>
      <c r="K13" s="107" t="e">
        <f t="shared" si="1"/>
        <v>#DIV/0!</v>
      </c>
      <c r="L13" s="105">
        <f t="shared" si="2"/>
        <v>0</v>
      </c>
    </row>
    <row r="14" spans="2:12" ht="15" customHeight="1" x14ac:dyDescent="0.2">
      <c r="B14" s="3"/>
      <c r="C14" s="8"/>
      <c r="D14" s="8"/>
      <c r="E14" s="8">
        <v>6381</v>
      </c>
      <c r="F14" s="8" t="s">
        <v>48</v>
      </c>
      <c r="G14" s="88">
        <v>0</v>
      </c>
      <c r="H14" s="88">
        <v>0</v>
      </c>
      <c r="I14" s="88">
        <v>23898</v>
      </c>
      <c r="J14" s="102">
        <v>0</v>
      </c>
      <c r="K14" s="104" t="e">
        <f t="shared" si="1"/>
        <v>#DIV/0!</v>
      </c>
      <c r="L14" s="105">
        <f t="shared" si="2"/>
        <v>0</v>
      </c>
    </row>
    <row r="15" spans="2:12" s="82" customFormat="1" ht="15" customHeight="1" x14ac:dyDescent="0.2">
      <c r="B15" s="28"/>
      <c r="C15" s="28"/>
      <c r="D15" s="28">
        <v>636</v>
      </c>
      <c r="E15" s="28"/>
      <c r="F15" s="47" t="s">
        <v>49</v>
      </c>
      <c r="G15" s="90">
        <v>1879776.33</v>
      </c>
      <c r="H15" s="90">
        <f>H16+H17</f>
        <v>2255865</v>
      </c>
      <c r="I15" s="90">
        <f t="shared" ref="I15:J15" si="3">I16+I17</f>
        <v>2249043</v>
      </c>
      <c r="J15" s="90">
        <f t="shared" si="3"/>
        <v>1995514.59</v>
      </c>
      <c r="K15" s="107">
        <f t="shared" si="1"/>
        <v>106.15702294751206</v>
      </c>
      <c r="L15" s="108">
        <f t="shared" ref="L15:L32" si="4">J15/I15*100</f>
        <v>88.727276001392596</v>
      </c>
    </row>
    <row r="16" spans="2:12" ht="15" customHeight="1" x14ac:dyDescent="0.2">
      <c r="B16" s="4"/>
      <c r="C16" s="4"/>
      <c r="D16" s="5"/>
      <c r="E16" s="5">
        <v>6362</v>
      </c>
      <c r="F16" s="24" t="s">
        <v>50</v>
      </c>
      <c r="G16" s="88">
        <v>7752.32</v>
      </c>
      <c r="H16" s="88">
        <v>8000</v>
      </c>
      <c r="I16" s="88">
        <v>11970</v>
      </c>
      <c r="J16" s="102">
        <v>10634.52</v>
      </c>
      <c r="K16" s="104">
        <f t="shared" si="1"/>
        <v>137.17854784116238</v>
      </c>
      <c r="L16" s="105">
        <f t="shared" si="4"/>
        <v>88.843107769423554</v>
      </c>
    </row>
    <row r="17" spans="2:12" ht="15" customHeight="1" x14ac:dyDescent="0.2">
      <c r="B17" s="4"/>
      <c r="C17" s="4"/>
      <c r="D17" s="5"/>
      <c r="E17" s="5">
        <v>6361</v>
      </c>
      <c r="F17" s="24" t="s">
        <v>51</v>
      </c>
      <c r="G17" s="88">
        <v>1872024.01</v>
      </c>
      <c r="H17" s="88">
        <v>2247865</v>
      </c>
      <c r="I17" s="88">
        <v>2237073</v>
      </c>
      <c r="J17" s="102">
        <v>1984880.07</v>
      </c>
      <c r="K17" s="104">
        <f t="shared" si="1"/>
        <v>106.02855836234708</v>
      </c>
      <c r="L17" s="105">
        <f t="shared" si="4"/>
        <v>88.726656215510175</v>
      </c>
    </row>
    <row r="18" spans="2:12" s="80" customFormat="1" ht="15" customHeight="1" x14ac:dyDescent="0.2">
      <c r="B18" s="19"/>
      <c r="C18" s="19">
        <v>65</v>
      </c>
      <c r="D18" s="28">
        <v>65</v>
      </c>
      <c r="E18" s="28"/>
      <c r="F18" s="3" t="s">
        <v>52</v>
      </c>
      <c r="G18" s="89">
        <v>4753.7700000000004</v>
      </c>
      <c r="H18" s="89">
        <f t="shared" ref="H18:J19" si="5">H19</f>
        <v>4600</v>
      </c>
      <c r="I18" s="89">
        <f t="shared" si="5"/>
        <v>4600</v>
      </c>
      <c r="J18" s="89">
        <f>J19</f>
        <v>4815.6899999999996</v>
      </c>
      <c r="K18" s="104">
        <f>J18/G18*100</f>
        <v>101.30254513785898</v>
      </c>
      <c r="L18" s="105">
        <f t="shared" si="4"/>
        <v>104.68891304347825</v>
      </c>
    </row>
    <row r="19" spans="2:12" s="82" customFormat="1" ht="15" customHeight="1" x14ac:dyDescent="0.2">
      <c r="B19" s="28"/>
      <c r="C19" s="28"/>
      <c r="D19" s="28">
        <v>652</v>
      </c>
      <c r="E19" s="28"/>
      <c r="F19" s="47" t="s">
        <v>53</v>
      </c>
      <c r="G19" s="90">
        <v>4753.7700000000004</v>
      </c>
      <c r="H19" s="90">
        <f t="shared" si="5"/>
        <v>4600</v>
      </c>
      <c r="I19" s="90">
        <f t="shared" si="5"/>
        <v>4600</v>
      </c>
      <c r="J19" s="106">
        <f t="shared" si="5"/>
        <v>4815.6899999999996</v>
      </c>
      <c r="K19" s="107">
        <f t="shared" si="1"/>
        <v>101.30254513785898</v>
      </c>
      <c r="L19" s="108">
        <f t="shared" si="4"/>
        <v>104.68891304347825</v>
      </c>
    </row>
    <row r="20" spans="2:12" ht="15" customHeight="1" x14ac:dyDescent="0.2">
      <c r="B20" s="4"/>
      <c r="C20" s="19"/>
      <c r="D20" s="5"/>
      <c r="E20" s="5">
        <v>6526</v>
      </c>
      <c r="F20" s="8" t="s">
        <v>54</v>
      </c>
      <c r="G20" s="88">
        <v>4753.7700000000004</v>
      </c>
      <c r="H20" s="88">
        <v>4600</v>
      </c>
      <c r="I20" s="88">
        <v>4600</v>
      </c>
      <c r="J20" s="102">
        <v>4815.6899999999996</v>
      </c>
      <c r="K20" s="104">
        <f t="shared" si="1"/>
        <v>101.30254513785898</v>
      </c>
      <c r="L20" s="105">
        <f t="shared" si="4"/>
        <v>104.68891304347825</v>
      </c>
    </row>
    <row r="21" spans="2:12" s="80" customFormat="1" ht="15" customHeight="1" x14ac:dyDescent="0.2">
      <c r="B21" s="3"/>
      <c r="C21" s="3">
        <v>66</v>
      </c>
      <c r="D21" s="3"/>
      <c r="E21" s="3"/>
      <c r="F21" s="3" t="s">
        <v>55</v>
      </c>
      <c r="G21" s="89">
        <v>9162.7999999999993</v>
      </c>
      <c r="H21" s="89">
        <f>H22+H24</f>
        <v>4500</v>
      </c>
      <c r="I21" s="89">
        <f t="shared" ref="I21:J21" si="6">I22+I24</f>
        <v>4500</v>
      </c>
      <c r="J21" s="89">
        <f t="shared" si="6"/>
        <v>4197.7700000000004</v>
      </c>
      <c r="K21" s="104">
        <f t="shared" si="1"/>
        <v>45.813179377482875</v>
      </c>
      <c r="L21" s="105">
        <f t="shared" si="4"/>
        <v>93.283777777777786</v>
      </c>
    </row>
    <row r="22" spans="2:12" s="82" customFormat="1" ht="15" customHeight="1" x14ac:dyDescent="0.2">
      <c r="B22" s="46"/>
      <c r="C22" s="46"/>
      <c r="D22" s="46">
        <v>663</v>
      </c>
      <c r="E22" s="46"/>
      <c r="F22" s="46" t="s">
        <v>62</v>
      </c>
      <c r="G22" s="90">
        <v>6734.86</v>
      </c>
      <c r="H22" s="90">
        <f>H23</f>
        <v>1500</v>
      </c>
      <c r="I22" s="90">
        <f>I23</f>
        <v>1500</v>
      </c>
      <c r="J22" s="106">
        <f>J23</f>
        <v>1737</v>
      </c>
      <c r="K22" s="107">
        <f t="shared" si="1"/>
        <v>25.791181999328867</v>
      </c>
      <c r="L22" s="105">
        <f t="shared" si="4"/>
        <v>115.8</v>
      </c>
    </row>
    <row r="23" spans="2:12" ht="15" customHeight="1" x14ac:dyDescent="0.2">
      <c r="B23" s="8"/>
      <c r="C23" s="8"/>
      <c r="D23" s="8"/>
      <c r="E23" s="8">
        <v>6631</v>
      </c>
      <c r="F23" s="8" t="s">
        <v>63</v>
      </c>
      <c r="G23" s="88">
        <v>6734.86</v>
      </c>
      <c r="H23" s="88">
        <v>1500</v>
      </c>
      <c r="I23" s="88">
        <v>1500</v>
      </c>
      <c r="J23" s="102">
        <v>1737</v>
      </c>
      <c r="K23" s="104">
        <f t="shared" si="1"/>
        <v>25.791181999328867</v>
      </c>
      <c r="L23" s="105">
        <f t="shared" si="4"/>
        <v>115.8</v>
      </c>
    </row>
    <row r="24" spans="2:12" s="82" customFormat="1" ht="15" customHeight="1" x14ac:dyDescent="0.2">
      <c r="B24" s="46"/>
      <c r="C24" s="46"/>
      <c r="D24" s="46">
        <v>661</v>
      </c>
      <c r="E24" s="46"/>
      <c r="F24" s="46" t="s">
        <v>64</v>
      </c>
      <c r="G24" s="90">
        <v>2427.94</v>
      </c>
      <c r="H24" s="90">
        <f>H25</f>
        <v>3000</v>
      </c>
      <c r="I24" s="90">
        <f t="shared" ref="I24:J24" si="7">I25</f>
        <v>3000</v>
      </c>
      <c r="J24" s="90">
        <f t="shared" si="7"/>
        <v>2460.77</v>
      </c>
      <c r="K24" s="107">
        <f t="shared" si="1"/>
        <v>101.35217509493644</v>
      </c>
      <c r="L24" s="105">
        <f t="shared" si="4"/>
        <v>82.025666666666666</v>
      </c>
    </row>
    <row r="25" spans="2:12" ht="15" customHeight="1" x14ac:dyDescent="0.2">
      <c r="B25" s="8"/>
      <c r="C25" s="8"/>
      <c r="D25" s="8"/>
      <c r="E25" s="8">
        <v>6615</v>
      </c>
      <c r="F25" s="8" t="s">
        <v>65</v>
      </c>
      <c r="G25" s="88">
        <v>2427.94</v>
      </c>
      <c r="H25" s="88">
        <v>3000</v>
      </c>
      <c r="I25" s="88">
        <v>3000</v>
      </c>
      <c r="J25" s="102">
        <v>2460.77</v>
      </c>
      <c r="K25" s="104">
        <f t="shared" si="1"/>
        <v>101.35217509493644</v>
      </c>
      <c r="L25" s="105">
        <f t="shared" si="4"/>
        <v>82.025666666666666</v>
      </c>
    </row>
    <row r="26" spans="2:12" s="80" customFormat="1" ht="15" customHeight="1" x14ac:dyDescent="0.2">
      <c r="B26" s="3"/>
      <c r="C26" s="3">
        <v>67</v>
      </c>
      <c r="D26" s="3"/>
      <c r="E26" s="3"/>
      <c r="F26" s="3" t="s">
        <v>59</v>
      </c>
      <c r="G26" s="90">
        <v>207056.54</v>
      </c>
      <c r="H26" s="89">
        <f>H27</f>
        <v>216903</v>
      </c>
      <c r="I26" s="89">
        <f t="shared" ref="I26:J26" si="8">I27</f>
        <v>237331</v>
      </c>
      <c r="J26" s="89">
        <f t="shared" si="8"/>
        <v>230718.87</v>
      </c>
      <c r="K26" s="104">
        <f t="shared" si="1"/>
        <v>111.42795586171776</v>
      </c>
      <c r="L26" s="105">
        <f t="shared" si="4"/>
        <v>97.213962777723935</v>
      </c>
    </row>
    <row r="27" spans="2:12" s="82" customFormat="1" ht="15" customHeight="1" x14ac:dyDescent="0.2">
      <c r="B27" s="46"/>
      <c r="C27" s="46"/>
      <c r="D27" s="46">
        <v>671</v>
      </c>
      <c r="E27" s="46"/>
      <c r="F27" s="46" t="s">
        <v>56</v>
      </c>
      <c r="G27" s="90">
        <v>207056.54</v>
      </c>
      <c r="H27" s="90">
        <f>H28+H29</f>
        <v>216903</v>
      </c>
      <c r="I27" s="90">
        <f t="shared" ref="I27:J27" si="9">I28+I29</f>
        <v>237331</v>
      </c>
      <c r="J27" s="90">
        <f t="shared" si="9"/>
        <v>230718.87</v>
      </c>
      <c r="K27" s="104">
        <f t="shared" si="1"/>
        <v>111.42795586171776</v>
      </c>
      <c r="L27" s="108">
        <f t="shared" si="4"/>
        <v>97.213962777723935</v>
      </c>
    </row>
    <row r="28" spans="2:12" ht="15" customHeight="1" x14ac:dyDescent="0.2">
      <c r="B28" s="8"/>
      <c r="C28" s="8"/>
      <c r="D28" s="8"/>
      <c r="E28" s="8">
        <v>6711</v>
      </c>
      <c r="F28" s="8" t="s">
        <v>57</v>
      </c>
      <c r="G28" s="88">
        <v>205072.72</v>
      </c>
      <c r="H28" s="88">
        <v>214603</v>
      </c>
      <c r="I28" s="88">
        <v>234767.3</v>
      </c>
      <c r="J28" s="102">
        <v>227724.96</v>
      </c>
      <c r="K28" s="104">
        <f t="shared" si="1"/>
        <v>111.04595482031934</v>
      </c>
      <c r="L28" s="105">
        <f t="shared" si="4"/>
        <v>97.000289222562088</v>
      </c>
    </row>
    <row r="29" spans="2:12" ht="15" customHeight="1" x14ac:dyDescent="0.2">
      <c r="B29" s="8"/>
      <c r="C29" s="8"/>
      <c r="D29" s="8"/>
      <c r="E29" s="8">
        <v>6712</v>
      </c>
      <c r="F29" s="8" t="s">
        <v>58</v>
      </c>
      <c r="G29" s="88">
        <v>1983.82</v>
      </c>
      <c r="H29" s="88">
        <v>2300</v>
      </c>
      <c r="I29" s="88">
        <v>2563.6999999999998</v>
      </c>
      <c r="J29" s="102">
        <v>2993.91</v>
      </c>
      <c r="K29" s="104">
        <f t="shared" si="1"/>
        <v>150.91641378754122</v>
      </c>
      <c r="L29" s="105">
        <f t="shared" si="4"/>
        <v>116.78082458946055</v>
      </c>
    </row>
    <row r="30" spans="2:12" s="80" customFormat="1" ht="15" customHeight="1" x14ac:dyDescent="0.2">
      <c r="B30" s="19"/>
      <c r="C30" s="19">
        <v>68</v>
      </c>
      <c r="D30" s="19">
        <v>68</v>
      </c>
      <c r="E30" s="19"/>
      <c r="F30" s="48" t="s">
        <v>61</v>
      </c>
      <c r="G30" s="89">
        <v>1386.95</v>
      </c>
      <c r="H30" s="89">
        <f>H31</f>
        <v>0</v>
      </c>
      <c r="I30" s="89">
        <f t="shared" ref="I30:J31" si="10">I31</f>
        <v>0</v>
      </c>
      <c r="J30" s="89">
        <f t="shared" si="10"/>
        <v>0</v>
      </c>
      <c r="K30" s="104">
        <f t="shared" si="1"/>
        <v>0</v>
      </c>
      <c r="L30" s="105" t="e">
        <f t="shared" si="4"/>
        <v>#DIV/0!</v>
      </c>
    </row>
    <row r="31" spans="2:12" s="82" customFormat="1" ht="15" customHeight="1" x14ac:dyDescent="0.2">
      <c r="B31" s="28"/>
      <c r="C31" s="28"/>
      <c r="D31" s="28">
        <v>683</v>
      </c>
      <c r="E31" s="28"/>
      <c r="F31" s="47" t="s">
        <v>60</v>
      </c>
      <c r="G31" s="90">
        <v>1386.95</v>
      </c>
      <c r="H31" s="90">
        <f>H32</f>
        <v>0</v>
      </c>
      <c r="I31" s="90">
        <f t="shared" si="10"/>
        <v>0</v>
      </c>
      <c r="J31" s="90">
        <f t="shared" si="10"/>
        <v>0</v>
      </c>
      <c r="K31" s="104">
        <f t="shared" si="1"/>
        <v>0</v>
      </c>
      <c r="L31" s="105" t="e">
        <f t="shared" si="4"/>
        <v>#DIV/0!</v>
      </c>
    </row>
    <row r="32" spans="2:12" ht="15" customHeight="1" x14ac:dyDescent="0.2">
      <c r="B32" s="4"/>
      <c r="C32" s="4"/>
      <c r="D32" s="5"/>
      <c r="E32" s="5">
        <v>6831</v>
      </c>
      <c r="F32" s="24" t="s">
        <v>60</v>
      </c>
      <c r="G32" s="88">
        <v>1386.95</v>
      </c>
      <c r="H32" s="88">
        <v>0</v>
      </c>
      <c r="I32" s="88">
        <v>0</v>
      </c>
      <c r="J32" s="102">
        <v>0</v>
      </c>
      <c r="K32" s="104">
        <f t="shared" si="1"/>
        <v>0</v>
      </c>
      <c r="L32" s="105" t="e">
        <f t="shared" si="4"/>
        <v>#DIV/0!</v>
      </c>
    </row>
    <row r="33" spans="2:12" ht="15.75" customHeight="1" x14ac:dyDescent="0.2"/>
    <row r="34" spans="2:12" ht="25.5" x14ac:dyDescent="0.2">
      <c r="B34" s="215" t="s">
        <v>6</v>
      </c>
      <c r="C34" s="216"/>
      <c r="D34" s="216"/>
      <c r="E34" s="216"/>
      <c r="F34" s="217"/>
      <c r="G34" s="33" t="s">
        <v>234</v>
      </c>
      <c r="H34" s="33" t="s">
        <v>235</v>
      </c>
      <c r="I34" s="33" t="s">
        <v>236</v>
      </c>
      <c r="J34" s="116" t="s">
        <v>234</v>
      </c>
      <c r="K34" s="117" t="s">
        <v>13</v>
      </c>
      <c r="L34" s="118" t="s">
        <v>32</v>
      </c>
    </row>
    <row r="35" spans="2:12" ht="12.75" customHeight="1" x14ac:dyDescent="0.2">
      <c r="B35" s="215">
        <v>1</v>
      </c>
      <c r="C35" s="216"/>
      <c r="D35" s="216"/>
      <c r="E35" s="216"/>
      <c r="F35" s="217"/>
      <c r="G35" s="33">
        <v>5</v>
      </c>
      <c r="H35" s="33">
        <v>3</v>
      </c>
      <c r="I35" s="33">
        <v>4</v>
      </c>
      <c r="J35" s="116">
        <v>5</v>
      </c>
      <c r="K35" s="117" t="s">
        <v>15</v>
      </c>
      <c r="L35" s="118" t="s">
        <v>16</v>
      </c>
    </row>
    <row r="36" spans="2:12" s="80" customFormat="1" ht="15" customHeight="1" x14ac:dyDescent="0.2">
      <c r="B36" s="121"/>
      <c r="C36" s="121"/>
      <c r="D36" s="121"/>
      <c r="E36" s="121"/>
      <c r="F36" s="121" t="s">
        <v>7</v>
      </c>
      <c r="G36" s="125">
        <v>2088600.581</v>
      </c>
      <c r="H36" s="125">
        <f>H37+H76</f>
        <v>2519372</v>
      </c>
      <c r="I36" s="125">
        <f t="shared" ref="I36:J36" si="11">I37+I76</f>
        <v>2519372</v>
      </c>
      <c r="J36" s="125">
        <f t="shared" si="11"/>
        <v>2402206.8000000003</v>
      </c>
      <c r="K36" s="126">
        <f>J36/G36*100</f>
        <v>115.01513606061762</v>
      </c>
      <c r="L36" s="126">
        <f>J36/I36*100</f>
        <v>95.349428349604594</v>
      </c>
    </row>
    <row r="37" spans="2:12" s="80" customFormat="1" ht="15" customHeight="1" x14ac:dyDescent="0.2">
      <c r="B37" s="3">
        <v>3</v>
      </c>
      <c r="C37" s="3"/>
      <c r="D37" s="3">
        <v>3</v>
      </c>
      <c r="E37" s="3"/>
      <c r="F37" s="3" t="s">
        <v>3</v>
      </c>
      <c r="G37" s="89">
        <v>2071320.7309999999</v>
      </c>
      <c r="H37" s="89">
        <f>H38+H45+H72</f>
        <v>2505102</v>
      </c>
      <c r="I37" s="89">
        <f t="shared" ref="I37:J37" si="12">I38+I45+I72</f>
        <v>2504838.2999999998</v>
      </c>
      <c r="J37" s="89">
        <f t="shared" si="12"/>
        <v>2384758.56</v>
      </c>
      <c r="K37" s="104">
        <f t="shared" ref="K37:K82" si="13">J37/G37*100</f>
        <v>115.13226919950139</v>
      </c>
      <c r="L37" s="104">
        <f t="shared" ref="L37:L82" si="14">J37/I37*100</f>
        <v>95.206088153474823</v>
      </c>
    </row>
    <row r="38" spans="2:12" s="80" customFormat="1" ht="15" customHeight="1" x14ac:dyDescent="0.2">
      <c r="B38" s="3"/>
      <c r="C38" s="3">
        <v>31</v>
      </c>
      <c r="D38" s="3">
        <v>31</v>
      </c>
      <c r="E38" s="3"/>
      <c r="F38" s="3" t="s">
        <v>4</v>
      </c>
      <c r="G38" s="89">
        <v>1735874</v>
      </c>
      <c r="H38" s="89">
        <f>H39+H41+H43</f>
        <v>2109214</v>
      </c>
      <c r="I38" s="89">
        <f t="shared" ref="I38:J38" si="15">I39+I41+I43</f>
        <v>2098622.02</v>
      </c>
      <c r="J38" s="89">
        <f t="shared" si="15"/>
        <v>2015698.58</v>
      </c>
      <c r="K38" s="104">
        <f t="shared" si="13"/>
        <v>116.1200974264261</v>
      </c>
      <c r="L38" s="104">
        <f t="shared" si="14"/>
        <v>96.048671975718619</v>
      </c>
    </row>
    <row r="39" spans="2:12" s="82" customFormat="1" ht="15" customHeight="1" x14ac:dyDescent="0.2">
      <c r="B39" s="28"/>
      <c r="C39" s="28"/>
      <c r="D39" s="28">
        <v>311</v>
      </c>
      <c r="E39" s="28"/>
      <c r="F39" s="47" t="s">
        <v>19</v>
      </c>
      <c r="G39" s="89">
        <v>1445220.47</v>
      </c>
      <c r="H39" s="90">
        <f>H40</f>
        <v>1771051</v>
      </c>
      <c r="I39" s="90">
        <f t="shared" ref="I39:J39" si="16">I40</f>
        <v>1760809.02</v>
      </c>
      <c r="J39" s="90">
        <f t="shared" si="16"/>
        <v>1682015.86</v>
      </c>
      <c r="K39" s="104">
        <f t="shared" si="13"/>
        <v>116.38472433205989</v>
      </c>
      <c r="L39" s="104">
        <f t="shared" si="14"/>
        <v>95.525172854918708</v>
      </c>
    </row>
    <row r="40" spans="2:12" ht="15" customHeight="1" x14ac:dyDescent="0.2">
      <c r="B40" s="4"/>
      <c r="C40" s="4"/>
      <c r="D40" s="4"/>
      <c r="E40" s="4">
        <v>3111</v>
      </c>
      <c r="F40" s="24" t="s">
        <v>20</v>
      </c>
      <c r="G40" s="88">
        <v>1445220.47</v>
      </c>
      <c r="H40" s="88">
        <v>1771051</v>
      </c>
      <c r="I40" s="88">
        <v>1760809.02</v>
      </c>
      <c r="J40" s="102">
        <v>1682015.86</v>
      </c>
      <c r="K40" s="104">
        <f t="shared" si="13"/>
        <v>116.38472433205989</v>
      </c>
      <c r="L40" s="104">
        <f t="shared" si="14"/>
        <v>95.525172854918708</v>
      </c>
    </row>
    <row r="41" spans="2:12" s="82" customFormat="1" ht="15" customHeight="1" x14ac:dyDescent="0.2">
      <c r="B41" s="28"/>
      <c r="C41" s="28"/>
      <c r="D41" s="28">
        <v>312</v>
      </c>
      <c r="E41" s="28"/>
      <c r="F41" s="47" t="s">
        <v>66</v>
      </c>
      <c r="G41" s="89">
        <v>57306.49</v>
      </c>
      <c r="H41" s="90">
        <f>H42</f>
        <v>61700</v>
      </c>
      <c r="I41" s="90">
        <f t="shared" ref="I41:J41" si="17">I42</f>
        <v>61700</v>
      </c>
      <c r="J41" s="90">
        <f t="shared" si="17"/>
        <v>58303.199999999997</v>
      </c>
      <c r="K41" s="104">
        <f t="shared" si="13"/>
        <v>101.73926199283885</v>
      </c>
      <c r="L41" s="104">
        <f t="shared" si="14"/>
        <v>94.494651539708258</v>
      </c>
    </row>
    <row r="42" spans="2:12" ht="15" customHeight="1" x14ac:dyDescent="0.2">
      <c r="B42" s="4"/>
      <c r="C42" s="4"/>
      <c r="D42" s="4"/>
      <c r="E42" s="4">
        <v>3121</v>
      </c>
      <c r="F42" s="24" t="s">
        <v>66</v>
      </c>
      <c r="G42" s="88">
        <v>57306.49</v>
      </c>
      <c r="H42" s="88">
        <v>61700</v>
      </c>
      <c r="I42" s="88">
        <v>61700</v>
      </c>
      <c r="J42" s="102">
        <v>58303.199999999997</v>
      </c>
      <c r="K42" s="104">
        <f t="shared" si="13"/>
        <v>101.73926199283885</v>
      </c>
      <c r="L42" s="104">
        <f t="shared" si="14"/>
        <v>94.494651539708258</v>
      </c>
    </row>
    <row r="43" spans="2:12" s="82" customFormat="1" ht="15" customHeight="1" x14ac:dyDescent="0.2">
      <c r="B43" s="28"/>
      <c r="C43" s="28"/>
      <c r="D43" s="28">
        <v>313</v>
      </c>
      <c r="E43" s="28"/>
      <c r="F43" s="47" t="s">
        <v>67</v>
      </c>
      <c r="G43" s="89">
        <v>233347.04</v>
      </c>
      <c r="H43" s="90">
        <f>H44</f>
        <v>276463</v>
      </c>
      <c r="I43" s="90">
        <f t="shared" ref="I43:J43" si="18">I44</f>
        <v>276113</v>
      </c>
      <c r="J43" s="90">
        <f t="shared" si="18"/>
        <v>275379.52</v>
      </c>
      <c r="K43" s="104">
        <f t="shared" si="13"/>
        <v>118.01286187302826</v>
      </c>
      <c r="L43" s="104">
        <f t="shared" si="14"/>
        <v>99.734355137208325</v>
      </c>
    </row>
    <row r="44" spans="2:12" ht="15" customHeight="1" x14ac:dyDescent="0.2">
      <c r="B44" s="4"/>
      <c r="C44" s="4"/>
      <c r="D44" s="4"/>
      <c r="E44" s="4">
        <v>3132</v>
      </c>
      <c r="F44" s="24" t="s">
        <v>68</v>
      </c>
      <c r="G44" s="88">
        <v>233347.04</v>
      </c>
      <c r="H44" s="88">
        <v>276463</v>
      </c>
      <c r="I44" s="88">
        <v>276113</v>
      </c>
      <c r="J44" s="102">
        <v>275379.52</v>
      </c>
      <c r="K44" s="104">
        <f t="shared" si="13"/>
        <v>118.01286187302826</v>
      </c>
      <c r="L44" s="104">
        <f t="shared" si="14"/>
        <v>99.734355137208325</v>
      </c>
    </row>
    <row r="45" spans="2:12" s="80" customFormat="1" ht="15" customHeight="1" x14ac:dyDescent="0.2">
      <c r="B45" s="19"/>
      <c r="C45" s="19">
        <v>32</v>
      </c>
      <c r="D45" s="28">
        <v>32</v>
      </c>
      <c r="E45" s="28"/>
      <c r="F45" s="48" t="s">
        <v>11</v>
      </c>
      <c r="G45" s="89">
        <v>312464.60099999997</v>
      </c>
      <c r="H45" s="89">
        <f>H46+H51+H58+H66</f>
        <v>370388</v>
      </c>
      <c r="I45" s="89">
        <f t="shared" ref="I45:J45" si="19">I46+I51+I58+I66</f>
        <v>380716.27999999997</v>
      </c>
      <c r="J45" s="89">
        <f t="shared" si="19"/>
        <v>353659.18000000005</v>
      </c>
      <c r="K45" s="104">
        <f t="shared" si="13"/>
        <v>113.18375869399686</v>
      </c>
      <c r="L45" s="104">
        <f t="shared" si="14"/>
        <v>92.893106646240625</v>
      </c>
    </row>
    <row r="46" spans="2:12" s="82" customFormat="1" ht="15" customHeight="1" x14ac:dyDescent="0.2">
      <c r="B46" s="28"/>
      <c r="C46" s="28"/>
      <c r="D46" s="28">
        <v>321</v>
      </c>
      <c r="E46" s="28"/>
      <c r="F46" s="47" t="s">
        <v>21</v>
      </c>
      <c r="G46" s="90">
        <v>32527.780000000002</v>
      </c>
      <c r="H46" s="90">
        <f>H47+H48+H49+H50</f>
        <v>68758</v>
      </c>
      <c r="I46" s="90">
        <f t="shared" ref="I46:J46" si="20">I47+I48+I49+I50</f>
        <v>68828.25</v>
      </c>
      <c r="J46" s="90">
        <f t="shared" si="20"/>
        <v>56172.200000000004</v>
      </c>
      <c r="K46" s="104">
        <f t="shared" si="13"/>
        <v>172.68992842425766</v>
      </c>
      <c r="L46" s="104">
        <f t="shared" si="14"/>
        <v>81.612128740742364</v>
      </c>
    </row>
    <row r="47" spans="2:12" ht="15" customHeight="1" x14ac:dyDescent="0.2">
      <c r="B47" s="4"/>
      <c r="C47" s="19"/>
      <c r="D47" s="4"/>
      <c r="E47" s="4">
        <v>3211</v>
      </c>
      <c r="F47" s="24" t="s">
        <v>22</v>
      </c>
      <c r="G47" s="88">
        <v>2770.22</v>
      </c>
      <c r="H47" s="88">
        <v>26708</v>
      </c>
      <c r="I47" s="88">
        <v>26808.25</v>
      </c>
      <c r="J47" s="102">
        <v>16966.900000000001</v>
      </c>
      <c r="K47" s="104">
        <f t="shared" si="13"/>
        <v>612.47482149432187</v>
      </c>
      <c r="L47" s="104">
        <f t="shared" si="14"/>
        <v>63.289845476672305</v>
      </c>
    </row>
    <row r="48" spans="2:12" ht="15" customHeight="1" x14ac:dyDescent="0.2">
      <c r="B48" s="4"/>
      <c r="C48" s="19"/>
      <c r="D48" s="4"/>
      <c r="E48" s="4">
        <v>3212</v>
      </c>
      <c r="F48" s="24" t="s">
        <v>69</v>
      </c>
      <c r="G48" s="88">
        <v>28649.63</v>
      </c>
      <c r="H48" s="88">
        <v>41050</v>
      </c>
      <c r="I48" s="88">
        <v>41020</v>
      </c>
      <c r="J48" s="102">
        <v>38782.800000000003</v>
      </c>
      <c r="K48" s="104">
        <f t="shared" si="13"/>
        <v>135.36928749167092</v>
      </c>
      <c r="L48" s="104">
        <f t="shared" si="14"/>
        <v>94.546075085324247</v>
      </c>
    </row>
    <row r="49" spans="2:12" ht="15" customHeight="1" x14ac:dyDescent="0.2">
      <c r="B49" s="4"/>
      <c r="C49" s="4"/>
      <c r="D49" s="4"/>
      <c r="E49" s="4">
        <v>3213</v>
      </c>
      <c r="F49" s="24" t="s">
        <v>70</v>
      </c>
      <c r="G49" s="88">
        <v>820.4</v>
      </c>
      <c r="H49" s="88">
        <v>900</v>
      </c>
      <c r="I49" s="88">
        <v>900</v>
      </c>
      <c r="J49" s="102">
        <v>391.5</v>
      </c>
      <c r="K49" s="104">
        <f t="shared" si="13"/>
        <v>47.720624085811799</v>
      </c>
      <c r="L49" s="104">
        <f t="shared" si="14"/>
        <v>43.5</v>
      </c>
    </row>
    <row r="50" spans="2:12" ht="15" customHeight="1" x14ac:dyDescent="0.2">
      <c r="B50" s="4"/>
      <c r="C50" s="4"/>
      <c r="D50" s="4"/>
      <c r="E50" s="4">
        <v>3214</v>
      </c>
      <c r="F50" s="24" t="s">
        <v>71</v>
      </c>
      <c r="G50" s="88">
        <v>287.52999999999997</v>
      </c>
      <c r="H50" s="88">
        <v>100</v>
      </c>
      <c r="I50" s="88">
        <v>100</v>
      </c>
      <c r="J50" s="102">
        <v>31</v>
      </c>
      <c r="K50" s="104">
        <f t="shared" si="13"/>
        <v>10.781483671269086</v>
      </c>
      <c r="L50" s="104">
        <f t="shared" si="14"/>
        <v>31</v>
      </c>
    </row>
    <row r="51" spans="2:12" s="82" customFormat="1" ht="15" customHeight="1" x14ac:dyDescent="0.2">
      <c r="B51" s="28"/>
      <c r="C51" s="28"/>
      <c r="D51" s="28">
        <v>322</v>
      </c>
      <c r="E51" s="28"/>
      <c r="F51" s="47" t="s">
        <v>78</v>
      </c>
      <c r="G51" s="90">
        <v>155653.81999999998</v>
      </c>
      <c r="H51" s="90">
        <f>SUM(H52:H57)</f>
        <v>178053</v>
      </c>
      <c r="I51" s="90">
        <f t="shared" ref="I51:J51" si="21">SUM(I52:I57)</f>
        <v>180242.5</v>
      </c>
      <c r="J51" s="90">
        <f t="shared" si="21"/>
        <v>166339.30000000005</v>
      </c>
      <c r="K51" s="104">
        <f t="shared" si="13"/>
        <v>106.86490058515754</v>
      </c>
      <c r="L51" s="104">
        <f t="shared" si="14"/>
        <v>92.286391944186335</v>
      </c>
    </row>
    <row r="52" spans="2:12" ht="15" customHeight="1" x14ac:dyDescent="0.2">
      <c r="B52" s="4"/>
      <c r="C52" s="19"/>
      <c r="D52" s="4"/>
      <c r="E52" s="4">
        <v>3221</v>
      </c>
      <c r="F52" s="24" t="s">
        <v>80</v>
      </c>
      <c r="G52" s="88">
        <v>9154.35</v>
      </c>
      <c r="H52" s="88">
        <v>10180</v>
      </c>
      <c r="I52" s="88">
        <v>10180</v>
      </c>
      <c r="J52" s="102">
        <v>11325.52</v>
      </c>
      <c r="K52" s="104">
        <f t="shared" si="13"/>
        <v>123.71735841430578</v>
      </c>
      <c r="L52" s="104">
        <f t="shared" si="14"/>
        <v>111.25265225933202</v>
      </c>
    </row>
    <row r="53" spans="2:12" ht="15" customHeight="1" x14ac:dyDescent="0.2">
      <c r="B53" s="4"/>
      <c r="C53" s="19"/>
      <c r="D53" s="4"/>
      <c r="E53" s="4">
        <v>3222</v>
      </c>
      <c r="F53" s="24" t="s">
        <v>81</v>
      </c>
      <c r="G53" s="88">
        <v>111402.19</v>
      </c>
      <c r="H53" s="88">
        <v>125983</v>
      </c>
      <c r="I53" s="88">
        <v>125534.6</v>
      </c>
      <c r="J53" s="102">
        <v>111937.31</v>
      </c>
      <c r="K53" s="104">
        <f t="shared" si="13"/>
        <v>100.48034962328838</v>
      </c>
      <c r="L53" s="104">
        <f t="shared" si="14"/>
        <v>89.168492192590719</v>
      </c>
    </row>
    <row r="54" spans="2:12" ht="15" customHeight="1" x14ac:dyDescent="0.2">
      <c r="B54" s="4"/>
      <c r="C54" s="4"/>
      <c r="D54" s="4"/>
      <c r="E54" s="4">
        <v>3223</v>
      </c>
      <c r="F54" s="24" t="s">
        <v>82</v>
      </c>
      <c r="G54" s="88">
        <v>30793.25</v>
      </c>
      <c r="H54" s="88">
        <v>36000</v>
      </c>
      <c r="I54" s="88">
        <v>37637.9</v>
      </c>
      <c r="J54" s="102">
        <v>37460.06</v>
      </c>
      <c r="K54" s="104">
        <f t="shared" si="13"/>
        <v>121.65023178781063</v>
      </c>
      <c r="L54" s="104">
        <f t="shared" si="14"/>
        <v>99.527497549013091</v>
      </c>
    </row>
    <row r="55" spans="2:12" ht="15" customHeight="1" x14ac:dyDescent="0.2">
      <c r="B55" s="4"/>
      <c r="C55" s="4"/>
      <c r="D55" s="4"/>
      <c r="E55" s="4">
        <v>3224</v>
      </c>
      <c r="F55" s="24" t="s">
        <v>83</v>
      </c>
      <c r="G55" s="88">
        <v>2283.58</v>
      </c>
      <c r="H55" s="88">
        <v>3500</v>
      </c>
      <c r="I55" s="88">
        <v>4500</v>
      </c>
      <c r="J55" s="102">
        <v>4434.67</v>
      </c>
      <c r="K55" s="104">
        <f t="shared" si="13"/>
        <v>194.19814501791049</v>
      </c>
      <c r="L55" s="104">
        <f t="shared" si="14"/>
        <v>98.548222222222222</v>
      </c>
    </row>
    <row r="56" spans="2:12" ht="15" customHeight="1" x14ac:dyDescent="0.2">
      <c r="B56" s="4"/>
      <c r="C56" s="4"/>
      <c r="D56" s="4"/>
      <c r="E56" s="4">
        <v>3225</v>
      </c>
      <c r="F56" s="24" t="s">
        <v>84</v>
      </c>
      <c r="G56" s="88">
        <v>1566.43</v>
      </c>
      <c r="H56" s="88">
        <v>1790</v>
      </c>
      <c r="I56" s="88">
        <v>1790</v>
      </c>
      <c r="J56" s="102">
        <v>664.76</v>
      </c>
      <c r="K56" s="104">
        <f t="shared" si="13"/>
        <v>42.437900193433478</v>
      </c>
      <c r="L56" s="104">
        <f t="shared" si="14"/>
        <v>37.137430167597763</v>
      </c>
    </row>
    <row r="57" spans="2:12" ht="15" customHeight="1" x14ac:dyDescent="0.2">
      <c r="B57" s="4"/>
      <c r="C57" s="4"/>
      <c r="D57" s="5"/>
      <c r="E57" s="4">
        <v>3227</v>
      </c>
      <c r="F57" s="24" t="s">
        <v>85</v>
      </c>
      <c r="G57" s="88">
        <v>454.02</v>
      </c>
      <c r="H57" s="88">
        <v>600</v>
      </c>
      <c r="I57" s="88">
        <v>600</v>
      </c>
      <c r="J57" s="102">
        <v>516.98</v>
      </c>
      <c r="K57" s="104">
        <f t="shared" si="13"/>
        <v>113.86723051847937</v>
      </c>
      <c r="L57" s="104">
        <f t="shared" si="14"/>
        <v>86.163333333333341</v>
      </c>
    </row>
    <row r="58" spans="2:12" s="82" customFormat="1" ht="15" customHeight="1" x14ac:dyDescent="0.2">
      <c r="B58" s="28"/>
      <c r="C58" s="28"/>
      <c r="D58" s="28">
        <v>323</v>
      </c>
      <c r="E58" s="28"/>
      <c r="F58" s="47" t="s">
        <v>79</v>
      </c>
      <c r="G58" s="90">
        <v>117732.94100000002</v>
      </c>
      <c r="H58" s="90">
        <f>SUM(H59:H65)</f>
        <v>114999</v>
      </c>
      <c r="I58" s="90">
        <f t="shared" ref="I58:J58" si="22">SUM(I59:I65)</f>
        <v>123224.84</v>
      </c>
      <c r="J58" s="90">
        <f t="shared" si="22"/>
        <v>123932.43</v>
      </c>
      <c r="K58" s="104">
        <f t="shared" si="13"/>
        <v>105.26572168107138</v>
      </c>
      <c r="L58" s="104">
        <f t="shared" si="14"/>
        <v>100.57422675493027</v>
      </c>
    </row>
    <row r="59" spans="2:12" ht="15" customHeight="1" x14ac:dyDescent="0.2">
      <c r="B59" s="4"/>
      <c r="C59" s="19"/>
      <c r="D59" s="4"/>
      <c r="E59" s="4">
        <v>3231</v>
      </c>
      <c r="F59" s="24" t="s">
        <v>72</v>
      </c>
      <c r="G59" s="88">
        <v>83340.63</v>
      </c>
      <c r="H59" s="88">
        <v>85699</v>
      </c>
      <c r="I59" s="88">
        <v>87591.28</v>
      </c>
      <c r="J59" s="102">
        <v>87334.99</v>
      </c>
      <c r="K59" s="104">
        <f t="shared" si="13"/>
        <v>104.79281234135138</v>
      </c>
      <c r="L59" s="104">
        <f t="shared" si="14"/>
        <v>99.707402380693608</v>
      </c>
    </row>
    <row r="60" spans="2:12" ht="15" customHeight="1" x14ac:dyDescent="0.2">
      <c r="B60" s="4"/>
      <c r="C60" s="19"/>
      <c r="D60" s="4"/>
      <c r="E60" s="4">
        <v>3232</v>
      </c>
      <c r="F60" s="24" t="s">
        <v>73</v>
      </c>
      <c r="G60" s="88">
        <v>7148.8909999999996</v>
      </c>
      <c r="H60" s="88">
        <v>5000</v>
      </c>
      <c r="I60" s="88">
        <v>9434.2000000000007</v>
      </c>
      <c r="J60" s="102">
        <v>9434.2000000000007</v>
      </c>
      <c r="K60" s="104">
        <f t="shared" si="13"/>
        <v>131.96732192447755</v>
      </c>
      <c r="L60" s="104">
        <f t="shared" si="14"/>
        <v>100</v>
      </c>
    </row>
    <row r="61" spans="2:12" ht="15" customHeight="1" x14ac:dyDescent="0.2">
      <c r="B61" s="4"/>
      <c r="C61" s="4"/>
      <c r="D61" s="4"/>
      <c r="E61" s="4">
        <v>3234</v>
      </c>
      <c r="F61" s="24" t="s">
        <v>74</v>
      </c>
      <c r="G61" s="88">
        <v>12218.09</v>
      </c>
      <c r="H61" s="88">
        <v>12000</v>
      </c>
      <c r="I61" s="88">
        <v>13899.36</v>
      </c>
      <c r="J61" s="102">
        <v>13964.46</v>
      </c>
      <c r="K61" s="104">
        <f t="shared" si="13"/>
        <v>114.29331425779314</v>
      </c>
      <c r="L61" s="104">
        <f t="shared" si="14"/>
        <v>100.46836688883516</v>
      </c>
    </row>
    <row r="62" spans="2:12" ht="15" customHeight="1" x14ac:dyDescent="0.2">
      <c r="B62" s="4"/>
      <c r="C62" s="4"/>
      <c r="D62" s="4"/>
      <c r="E62" s="4">
        <v>3236</v>
      </c>
      <c r="F62" s="24" t="s">
        <v>75</v>
      </c>
      <c r="G62" s="88">
        <v>5637.71</v>
      </c>
      <c r="H62" s="88">
        <v>4000</v>
      </c>
      <c r="I62" s="88">
        <v>4000</v>
      </c>
      <c r="J62" s="102">
        <v>5263.92</v>
      </c>
      <c r="K62" s="104">
        <f t="shared" si="13"/>
        <v>93.369825691637203</v>
      </c>
      <c r="L62" s="104">
        <f t="shared" si="14"/>
        <v>131.59799999999998</v>
      </c>
    </row>
    <row r="63" spans="2:12" ht="15" customHeight="1" x14ac:dyDescent="0.2">
      <c r="B63" s="4"/>
      <c r="C63" s="19"/>
      <c r="D63" s="4"/>
      <c r="E63" s="4">
        <v>3237</v>
      </c>
      <c r="F63" s="24" t="s">
        <v>100</v>
      </c>
      <c r="G63" s="88">
        <v>1476.32</v>
      </c>
      <c r="H63" s="88">
        <v>1300</v>
      </c>
      <c r="I63" s="88">
        <v>1300</v>
      </c>
      <c r="J63" s="102">
        <v>1436.39</v>
      </c>
      <c r="K63" s="104">
        <f t="shared" si="13"/>
        <v>97.295301831581241</v>
      </c>
      <c r="L63" s="104">
        <f t="shared" si="14"/>
        <v>110.49153846153847</v>
      </c>
    </row>
    <row r="64" spans="2:12" ht="15" customHeight="1" x14ac:dyDescent="0.2">
      <c r="B64" s="4"/>
      <c r="C64" s="4"/>
      <c r="D64" s="4"/>
      <c r="E64" s="4">
        <v>3238</v>
      </c>
      <c r="F64" s="24" t="s">
        <v>76</v>
      </c>
      <c r="G64" s="88">
        <v>1773.22</v>
      </c>
      <c r="H64" s="88">
        <v>1800</v>
      </c>
      <c r="I64" s="88">
        <v>1800</v>
      </c>
      <c r="J64" s="102">
        <v>1415.25</v>
      </c>
      <c r="K64" s="104">
        <f t="shared" si="13"/>
        <v>79.8124316215698</v>
      </c>
      <c r="L64" s="104">
        <f t="shared" si="14"/>
        <v>78.625</v>
      </c>
    </row>
    <row r="65" spans="2:12" ht="15" customHeight="1" x14ac:dyDescent="0.2">
      <c r="B65" s="4"/>
      <c r="C65" s="4"/>
      <c r="D65" s="4"/>
      <c r="E65" s="4">
        <v>3239</v>
      </c>
      <c r="F65" s="24" t="s">
        <v>77</v>
      </c>
      <c r="G65" s="88">
        <v>6138.08</v>
      </c>
      <c r="H65" s="88">
        <v>5200</v>
      </c>
      <c r="I65" s="88">
        <v>5200</v>
      </c>
      <c r="J65" s="102">
        <v>5083.22</v>
      </c>
      <c r="K65" s="104">
        <f t="shared" si="13"/>
        <v>82.814495738080979</v>
      </c>
      <c r="L65" s="104">
        <f t="shared" si="14"/>
        <v>97.754230769230773</v>
      </c>
    </row>
    <row r="66" spans="2:12" s="82" customFormat="1" ht="15" customHeight="1" x14ac:dyDescent="0.2">
      <c r="B66" s="28"/>
      <c r="C66" s="28"/>
      <c r="D66" s="28">
        <v>329</v>
      </c>
      <c r="E66" s="28"/>
      <c r="F66" s="47" t="s">
        <v>86</v>
      </c>
      <c r="G66" s="90">
        <v>6550.0599999999995</v>
      </c>
      <c r="H66" s="90">
        <f>SUM(H67:H71)</f>
        <v>8578</v>
      </c>
      <c r="I66" s="90">
        <f t="shared" ref="I66:J66" si="23">SUM(I67:I71)</f>
        <v>8420.69</v>
      </c>
      <c r="J66" s="90">
        <f t="shared" si="23"/>
        <v>7215.25</v>
      </c>
      <c r="K66" s="104">
        <f t="shared" si="13"/>
        <v>110.15547949179091</v>
      </c>
      <c r="L66" s="104">
        <f t="shared" si="14"/>
        <v>85.684783550991668</v>
      </c>
    </row>
    <row r="67" spans="2:12" ht="15" customHeight="1" x14ac:dyDescent="0.2">
      <c r="B67" s="4"/>
      <c r="C67" s="19"/>
      <c r="D67" s="4"/>
      <c r="E67" s="4">
        <v>3292</v>
      </c>
      <c r="F67" s="24" t="s">
        <v>87</v>
      </c>
      <c r="G67" s="88">
        <v>1509.28</v>
      </c>
      <c r="H67" s="88">
        <v>2000</v>
      </c>
      <c r="I67" s="88">
        <v>1942.69</v>
      </c>
      <c r="J67" s="102">
        <v>1967.7</v>
      </c>
      <c r="K67" s="104">
        <f t="shared" si="13"/>
        <v>130.3734230891551</v>
      </c>
      <c r="L67" s="104">
        <f t="shared" si="14"/>
        <v>101.28739016518334</v>
      </c>
    </row>
    <row r="68" spans="2:12" ht="15" customHeight="1" x14ac:dyDescent="0.2">
      <c r="B68" s="4"/>
      <c r="C68" s="19"/>
      <c r="D68" s="4"/>
      <c r="E68" s="4">
        <v>3293</v>
      </c>
      <c r="F68" s="24" t="s">
        <v>88</v>
      </c>
      <c r="G68" s="88">
        <v>518.53</v>
      </c>
      <c r="H68" s="88">
        <v>500</v>
      </c>
      <c r="I68" s="88">
        <v>400</v>
      </c>
      <c r="J68" s="102">
        <v>369.16</v>
      </c>
      <c r="K68" s="104">
        <f t="shared" si="13"/>
        <v>71.193566428171962</v>
      </c>
      <c r="L68" s="104">
        <f t="shared" si="14"/>
        <v>92.29</v>
      </c>
    </row>
    <row r="69" spans="2:12" ht="15" customHeight="1" x14ac:dyDescent="0.2">
      <c r="B69" s="4"/>
      <c r="C69" s="4"/>
      <c r="D69" s="4"/>
      <c r="E69" s="4">
        <v>3294</v>
      </c>
      <c r="F69" s="24" t="s">
        <v>89</v>
      </c>
      <c r="G69" s="88">
        <v>53.09</v>
      </c>
      <c r="H69" s="88">
        <v>70</v>
      </c>
      <c r="I69" s="88">
        <v>70</v>
      </c>
      <c r="J69" s="102">
        <v>70</v>
      </c>
      <c r="K69" s="104">
        <f t="shared" si="13"/>
        <v>131.85157280090411</v>
      </c>
      <c r="L69" s="104">
        <f t="shared" si="14"/>
        <v>100</v>
      </c>
    </row>
    <row r="70" spans="2:12" ht="15" customHeight="1" x14ac:dyDescent="0.2">
      <c r="B70" s="4"/>
      <c r="C70" s="4"/>
      <c r="D70" s="4"/>
      <c r="E70" s="4">
        <v>3295</v>
      </c>
      <c r="F70" s="24" t="s">
        <v>185</v>
      </c>
      <c r="G70" s="88">
        <v>0</v>
      </c>
      <c r="H70" s="88">
        <v>2000</v>
      </c>
      <c r="I70" s="88">
        <v>2000</v>
      </c>
      <c r="J70" s="102">
        <v>0</v>
      </c>
      <c r="K70" s="104" t="e">
        <f t="shared" si="13"/>
        <v>#DIV/0!</v>
      </c>
      <c r="L70" s="104">
        <f t="shared" si="14"/>
        <v>0</v>
      </c>
    </row>
    <row r="71" spans="2:12" ht="15" customHeight="1" x14ac:dyDescent="0.2">
      <c r="B71" s="4"/>
      <c r="C71" s="4"/>
      <c r="D71" s="4"/>
      <c r="E71" s="4">
        <v>3299</v>
      </c>
      <c r="F71" s="24" t="s">
        <v>86</v>
      </c>
      <c r="G71" s="88">
        <v>4469.16</v>
      </c>
      <c r="H71" s="88">
        <v>4008</v>
      </c>
      <c r="I71" s="88">
        <v>4008</v>
      </c>
      <c r="J71" s="102">
        <v>4808.3900000000003</v>
      </c>
      <c r="K71" s="104">
        <f t="shared" si="13"/>
        <v>107.59046442731967</v>
      </c>
      <c r="L71" s="104">
        <f t="shared" si="14"/>
        <v>119.96981037924152</v>
      </c>
    </row>
    <row r="72" spans="2:12" s="80" customFormat="1" ht="15" customHeight="1" x14ac:dyDescent="0.2">
      <c r="B72" s="19"/>
      <c r="C72" s="19">
        <v>37</v>
      </c>
      <c r="D72" s="28"/>
      <c r="E72" s="28"/>
      <c r="F72" s="48" t="s">
        <v>90</v>
      </c>
      <c r="G72" s="89">
        <v>22982.13</v>
      </c>
      <c r="H72" s="89">
        <f>H73</f>
        <v>25500</v>
      </c>
      <c r="I72" s="89">
        <f t="shared" ref="I72:J72" si="24">I73</f>
        <v>25500</v>
      </c>
      <c r="J72" s="89">
        <f t="shared" si="24"/>
        <v>15400.8</v>
      </c>
      <c r="K72" s="104">
        <v>0</v>
      </c>
      <c r="L72" s="104">
        <f t="shared" si="14"/>
        <v>60.395294117647055</v>
      </c>
    </row>
    <row r="73" spans="2:12" s="82" customFormat="1" ht="15" customHeight="1" x14ac:dyDescent="0.2">
      <c r="B73" s="28"/>
      <c r="C73" s="28"/>
      <c r="D73" s="28">
        <v>372</v>
      </c>
      <c r="E73" s="28"/>
      <c r="F73" s="47" t="s">
        <v>91</v>
      </c>
      <c r="G73" s="90">
        <v>22982.13</v>
      </c>
      <c r="H73" s="90">
        <f>H74+H75</f>
        <v>25500</v>
      </c>
      <c r="I73" s="90">
        <f t="shared" ref="I73:J73" si="25">I74+I75</f>
        <v>25500</v>
      </c>
      <c r="J73" s="90">
        <f t="shared" si="25"/>
        <v>15400.8</v>
      </c>
      <c r="K73" s="104">
        <f t="shared" si="13"/>
        <v>67.01206546129535</v>
      </c>
      <c r="L73" s="104">
        <f t="shared" si="14"/>
        <v>60.395294117647055</v>
      </c>
    </row>
    <row r="74" spans="2:12" ht="15" customHeight="1" x14ac:dyDescent="0.2">
      <c r="B74" s="4"/>
      <c r="C74" s="19"/>
      <c r="D74" s="4"/>
      <c r="E74" s="4">
        <v>3721</v>
      </c>
      <c r="F74" s="24" t="s">
        <v>92</v>
      </c>
      <c r="G74" s="88">
        <v>374.88</v>
      </c>
      <c r="H74" s="88">
        <v>500</v>
      </c>
      <c r="I74" s="88">
        <v>500</v>
      </c>
      <c r="J74" s="102">
        <v>0</v>
      </c>
      <c r="K74" s="104">
        <f t="shared" si="13"/>
        <v>0</v>
      </c>
      <c r="L74" s="104">
        <v>0</v>
      </c>
    </row>
    <row r="75" spans="2:12" ht="15" customHeight="1" x14ac:dyDescent="0.2">
      <c r="B75" s="4"/>
      <c r="C75" s="19"/>
      <c r="D75" s="4"/>
      <c r="E75" s="4">
        <v>3722</v>
      </c>
      <c r="F75" s="24" t="s">
        <v>93</v>
      </c>
      <c r="G75" s="88">
        <v>22607.25</v>
      </c>
      <c r="H75" s="88">
        <v>25000</v>
      </c>
      <c r="I75" s="88">
        <v>25000</v>
      </c>
      <c r="J75" s="102">
        <v>15400.8</v>
      </c>
      <c r="K75" s="104">
        <f t="shared" si="13"/>
        <v>68.123279036592237</v>
      </c>
      <c r="L75" s="104">
        <f t="shared" si="14"/>
        <v>61.603200000000001</v>
      </c>
    </row>
    <row r="76" spans="2:12" s="80" customFormat="1" ht="15" customHeight="1" x14ac:dyDescent="0.2">
      <c r="B76" s="6">
        <v>4</v>
      </c>
      <c r="C76" s="7"/>
      <c r="D76" s="7">
        <v>4</v>
      </c>
      <c r="E76" s="7"/>
      <c r="F76" s="18" t="s">
        <v>5</v>
      </c>
      <c r="G76" s="89">
        <v>17279.849999999999</v>
      </c>
      <c r="H76" s="89">
        <f>H77</f>
        <v>14270</v>
      </c>
      <c r="I76" s="89">
        <f t="shared" ref="I76:J76" si="26">I77</f>
        <v>14533.7</v>
      </c>
      <c r="J76" s="89">
        <f t="shared" si="26"/>
        <v>17448.239999999998</v>
      </c>
      <c r="K76" s="104">
        <f t="shared" si="13"/>
        <v>100.97448762576064</v>
      </c>
      <c r="L76" s="104">
        <f t="shared" si="14"/>
        <v>120.05366837075209</v>
      </c>
    </row>
    <row r="77" spans="2:12" s="80" customFormat="1" ht="15" customHeight="1" x14ac:dyDescent="0.2">
      <c r="B77" s="3"/>
      <c r="C77" s="3">
        <v>42</v>
      </c>
      <c r="D77" s="3">
        <v>42</v>
      </c>
      <c r="E77" s="3"/>
      <c r="F77" s="18" t="s">
        <v>94</v>
      </c>
      <c r="G77" s="89">
        <v>17279.849999999999</v>
      </c>
      <c r="H77" s="89">
        <f>H78+H81+H83</f>
        <v>14270</v>
      </c>
      <c r="I77" s="89">
        <f t="shared" ref="I77" si="27">I78+I81</f>
        <v>14533.7</v>
      </c>
      <c r="J77" s="89">
        <f>J78+J81+J83</f>
        <v>17448.239999999998</v>
      </c>
      <c r="K77" s="104">
        <f t="shared" si="13"/>
        <v>100.97448762576064</v>
      </c>
      <c r="L77" s="104">
        <f t="shared" si="14"/>
        <v>120.05366837075209</v>
      </c>
    </row>
    <row r="78" spans="2:12" s="82" customFormat="1" ht="15" customHeight="1" x14ac:dyDescent="0.2">
      <c r="B78" s="46"/>
      <c r="C78" s="46"/>
      <c r="D78" s="28">
        <v>422</v>
      </c>
      <c r="E78" s="28"/>
      <c r="F78" s="28" t="s">
        <v>95</v>
      </c>
      <c r="G78" s="90">
        <v>8587.31</v>
      </c>
      <c r="H78" s="90">
        <f t="shared" ref="H78" si="28">H79+H80</f>
        <v>2000</v>
      </c>
      <c r="I78" s="90">
        <f>I79+I80+I83</f>
        <v>6233.7</v>
      </c>
      <c r="J78" s="90">
        <f>J79+J80</f>
        <v>2460.0700000000002</v>
      </c>
      <c r="K78" s="104">
        <f t="shared" si="13"/>
        <v>28.647737184287053</v>
      </c>
      <c r="L78" s="104">
        <f t="shared" si="14"/>
        <v>39.464042222115282</v>
      </c>
    </row>
    <row r="79" spans="2:12" ht="15" customHeight="1" x14ac:dyDescent="0.2">
      <c r="B79" s="8"/>
      <c r="C79" s="8" t="s">
        <v>12</v>
      </c>
      <c r="D79" s="4"/>
      <c r="E79" s="4">
        <v>4221</v>
      </c>
      <c r="F79" s="24" t="s">
        <v>96</v>
      </c>
      <c r="G79" s="88">
        <v>5236</v>
      </c>
      <c r="H79" s="88">
        <v>1500</v>
      </c>
      <c r="I79" s="88">
        <v>1763.7</v>
      </c>
      <c r="J79" s="102">
        <v>1957.47</v>
      </c>
      <c r="K79" s="104">
        <f t="shared" si="13"/>
        <v>37.384835752482815</v>
      </c>
      <c r="L79" s="104">
        <f t="shared" si="14"/>
        <v>110.98656234053411</v>
      </c>
    </row>
    <row r="80" spans="2:12" ht="15" customHeight="1" x14ac:dyDescent="0.2">
      <c r="B80" s="4"/>
      <c r="C80" s="19"/>
      <c r="D80" s="4"/>
      <c r="E80" s="4">
        <v>4227</v>
      </c>
      <c r="F80" s="24" t="s">
        <v>97</v>
      </c>
      <c r="G80" s="88">
        <v>3351.31</v>
      </c>
      <c r="H80" s="88">
        <v>500</v>
      </c>
      <c r="I80" s="88">
        <v>500</v>
      </c>
      <c r="J80" s="102">
        <v>502.6</v>
      </c>
      <c r="K80" s="104">
        <f t="shared" si="13"/>
        <v>14.997120528987173</v>
      </c>
      <c r="L80" s="104">
        <f t="shared" si="14"/>
        <v>100.52000000000001</v>
      </c>
    </row>
    <row r="81" spans="2:12" s="82" customFormat="1" ht="15" customHeight="1" x14ac:dyDescent="0.2">
      <c r="B81" s="46"/>
      <c r="C81" s="46"/>
      <c r="D81" s="28">
        <v>424</v>
      </c>
      <c r="E81" s="28"/>
      <c r="F81" s="28" t="s">
        <v>98</v>
      </c>
      <c r="G81" s="90">
        <v>8692.5400000000009</v>
      </c>
      <c r="H81" s="90">
        <f>H82</f>
        <v>8300</v>
      </c>
      <c r="I81" s="90">
        <f t="shared" ref="I81:J83" si="29">I82</f>
        <v>8300</v>
      </c>
      <c r="J81" s="90">
        <f t="shared" si="29"/>
        <v>11018.17</v>
      </c>
      <c r="K81" s="104">
        <f t="shared" si="13"/>
        <v>126.75432037126086</v>
      </c>
      <c r="L81" s="104">
        <f t="shared" si="14"/>
        <v>132.74903614457833</v>
      </c>
    </row>
    <row r="82" spans="2:12" ht="15" customHeight="1" x14ac:dyDescent="0.2">
      <c r="B82" s="8"/>
      <c r="C82" s="8" t="s">
        <v>12</v>
      </c>
      <c r="D82" s="4"/>
      <c r="E82" s="4">
        <v>4241</v>
      </c>
      <c r="F82" s="24" t="s">
        <v>99</v>
      </c>
      <c r="G82" s="88">
        <v>8692.5400000000009</v>
      </c>
      <c r="H82" s="88">
        <v>8300</v>
      </c>
      <c r="I82" s="88">
        <v>8300</v>
      </c>
      <c r="J82" s="102">
        <v>11018.17</v>
      </c>
      <c r="K82" s="104">
        <f t="shared" si="13"/>
        <v>126.75432037126086</v>
      </c>
      <c r="L82" s="104">
        <f t="shared" si="14"/>
        <v>132.74903614457833</v>
      </c>
    </row>
    <row r="83" spans="2:12" s="82" customFormat="1" ht="15" customHeight="1" x14ac:dyDescent="0.2">
      <c r="B83" s="46"/>
      <c r="C83" s="46"/>
      <c r="D83" s="28">
        <v>426</v>
      </c>
      <c r="E83" s="28"/>
      <c r="F83" s="28" t="s">
        <v>238</v>
      </c>
      <c r="G83" s="90">
        <v>8692.5400000000009</v>
      </c>
      <c r="H83" s="90">
        <f>H84</f>
        <v>3970</v>
      </c>
      <c r="I83" s="90">
        <f t="shared" si="29"/>
        <v>3970</v>
      </c>
      <c r="J83" s="90">
        <f t="shared" si="29"/>
        <v>3970</v>
      </c>
      <c r="K83" s="104">
        <f t="shared" ref="K83:K84" si="30">J83/G83*100</f>
        <v>45.671345774652742</v>
      </c>
      <c r="L83" s="104">
        <f t="shared" ref="L83:L84" si="31">J83/I83*100</f>
        <v>100</v>
      </c>
    </row>
    <row r="84" spans="2:12" ht="15" customHeight="1" x14ac:dyDescent="0.2">
      <c r="B84" s="8"/>
      <c r="C84" s="8" t="s">
        <v>12</v>
      </c>
      <c r="D84" s="4"/>
      <c r="E84" s="4">
        <v>4262</v>
      </c>
      <c r="F84" s="24" t="s">
        <v>239</v>
      </c>
      <c r="G84" s="88">
        <v>8692.5400000000009</v>
      </c>
      <c r="H84" s="88">
        <v>3970</v>
      </c>
      <c r="I84" s="88">
        <v>3970</v>
      </c>
      <c r="J84" s="102">
        <v>3970</v>
      </c>
      <c r="K84" s="104">
        <f t="shared" si="30"/>
        <v>45.671345774652742</v>
      </c>
      <c r="L84" s="104">
        <f t="shared" si="31"/>
        <v>100</v>
      </c>
    </row>
  </sheetData>
  <sheetProtection algorithmName="SHA-512" hashValue="0ZOvI3DR0qbdlxU7MFYUAW2lB5UrLZtGT+LtGyJHW9UsHcr9wc4lyX6R3PijMFi7qfW36gXZNNgX9F6Jdq5L3g==" saltValue="Lcs2+pWU7yALI14c3r8Yug==" spinCount="100000" sheet="1" objects="1" scenarios="1"/>
  <mergeCells count="7">
    <mergeCell ref="B8:F8"/>
    <mergeCell ref="B9:F9"/>
    <mergeCell ref="B34:F34"/>
    <mergeCell ref="B35:F35"/>
    <mergeCell ref="B2:L2"/>
    <mergeCell ref="B4:L4"/>
    <mergeCell ref="B6:L6"/>
  </mergeCells>
  <pageMargins left="0.7" right="0.7" top="0.75" bottom="0.75" header="0.3" footer="0.3"/>
  <pageSetup paperSize="9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35"/>
  <sheetViews>
    <sheetView workbookViewId="0">
      <selection activeCell="G6" sqref="G6"/>
    </sheetView>
  </sheetViews>
  <sheetFormatPr defaultRowHeight="12.75" x14ac:dyDescent="0.2"/>
  <cols>
    <col min="1" max="1" width="9.140625" style="78"/>
    <col min="2" max="2" width="92.28515625" style="78" bestFit="1" customWidth="1"/>
    <col min="3" max="6" width="25.28515625" style="95" customWidth="1"/>
    <col min="7" max="8" width="15.7109375" style="95" customWidth="1"/>
    <col min="9" max="16384" width="9.140625" style="78"/>
  </cols>
  <sheetData>
    <row r="1" spans="2:8" x14ac:dyDescent="0.2">
      <c r="B1" s="71"/>
      <c r="C1" s="84"/>
      <c r="D1" s="84"/>
      <c r="E1" s="84"/>
      <c r="F1" s="112"/>
      <c r="G1" s="112"/>
      <c r="H1" s="112"/>
    </row>
    <row r="2" spans="2:8" ht="15.75" customHeight="1" x14ac:dyDescent="0.2">
      <c r="B2" s="218" t="s">
        <v>29</v>
      </c>
      <c r="C2" s="218"/>
      <c r="D2" s="218"/>
      <c r="E2" s="218"/>
      <c r="F2" s="218"/>
      <c r="G2" s="218"/>
      <c r="H2" s="218"/>
    </row>
    <row r="3" spans="2:8" x14ac:dyDescent="0.2">
      <c r="B3" s="71"/>
      <c r="C3" s="84"/>
      <c r="D3" s="84"/>
      <c r="E3" s="84"/>
      <c r="F3" s="112"/>
      <c r="G3" s="112"/>
      <c r="H3" s="112"/>
    </row>
    <row r="4" spans="2:8" ht="25.5" x14ac:dyDescent="0.2">
      <c r="B4" s="33" t="s">
        <v>6</v>
      </c>
      <c r="C4" s="33" t="s">
        <v>213</v>
      </c>
      <c r="D4" s="33" t="s">
        <v>229</v>
      </c>
      <c r="E4" s="33" t="s">
        <v>230</v>
      </c>
      <c r="F4" s="33" t="s">
        <v>231</v>
      </c>
      <c r="G4" s="33" t="s">
        <v>13</v>
      </c>
      <c r="H4" s="33" t="s">
        <v>13</v>
      </c>
    </row>
    <row r="5" spans="2:8" x14ac:dyDescent="0.2">
      <c r="B5" s="33">
        <v>1</v>
      </c>
      <c r="C5" s="33">
        <v>2</v>
      </c>
      <c r="D5" s="33">
        <v>3</v>
      </c>
      <c r="E5" s="33">
        <v>4</v>
      </c>
      <c r="F5" s="33">
        <v>5</v>
      </c>
      <c r="G5" s="33" t="s">
        <v>15</v>
      </c>
      <c r="H5" s="33" t="s">
        <v>16</v>
      </c>
    </row>
    <row r="6" spans="2:8" s="80" customFormat="1" ht="15" customHeight="1" x14ac:dyDescent="0.2">
      <c r="B6" s="121" t="s">
        <v>28</v>
      </c>
      <c r="C6" s="122">
        <v>2102136.39</v>
      </c>
      <c r="D6" s="122">
        <f>D7+D9+D11+D13+D16+D18</f>
        <v>2481868</v>
      </c>
      <c r="E6" s="122">
        <f t="shared" ref="E6:F6" si="0">E7+E9+E11+E13+E16+E18</f>
        <v>2519372</v>
      </c>
      <c r="F6" s="122">
        <f t="shared" si="0"/>
        <v>2235246.92</v>
      </c>
      <c r="G6" s="123">
        <f>F6/C6*100</f>
        <v>106.3321547846855</v>
      </c>
      <c r="H6" s="123">
        <f>F6/E6*100</f>
        <v>88.722384784779692</v>
      </c>
    </row>
    <row r="7" spans="2:8" s="80" customFormat="1" ht="15" customHeight="1" x14ac:dyDescent="0.2">
      <c r="B7" s="3" t="s">
        <v>26</v>
      </c>
      <c r="C7" s="93">
        <v>207056.54</v>
      </c>
      <c r="D7" s="93">
        <f>D8</f>
        <v>216903</v>
      </c>
      <c r="E7" s="93">
        <f t="shared" ref="E7:F7" si="1">E8</f>
        <v>237331</v>
      </c>
      <c r="F7" s="93">
        <f t="shared" si="1"/>
        <v>230718.87</v>
      </c>
      <c r="G7" s="120">
        <f t="shared" ref="G7:G13" si="2">F7/C7*100</f>
        <v>111.42795586171776</v>
      </c>
      <c r="H7" s="120">
        <f t="shared" ref="H7:H35" si="3">F7/E7*100</f>
        <v>97.213962777723935</v>
      </c>
    </row>
    <row r="8" spans="2:8" ht="15" customHeight="1" x14ac:dyDescent="0.2">
      <c r="B8" s="27" t="s">
        <v>25</v>
      </c>
      <c r="C8" s="91">
        <v>207056.54</v>
      </c>
      <c r="D8" s="91">
        <v>216903</v>
      </c>
      <c r="E8" s="91">
        <v>237331</v>
      </c>
      <c r="F8" s="92">
        <v>230718.87</v>
      </c>
      <c r="G8" s="120">
        <f t="shared" si="2"/>
        <v>111.42795586171776</v>
      </c>
      <c r="H8" s="120">
        <f t="shared" si="3"/>
        <v>97.213962777723935</v>
      </c>
    </row>
    <row r="9" spans="2:8" s="80" customFormat="1" ht="15" customHeight="1" x14ac:dyDescent="0.2">
      <c r="B9" s="3" t="s">
        <v>24</v>
      </c>
      <c r="C9" s="93">
        <v>0</v>
      </c>
      <c r="D9" s="93">
        <f>D10</f>
        <v>0</v>
      </c>
      <c r="E9" s="93">
        <f t="shared" ref="E9:F9" si="4">E10</f>
        <v>0</v>
      </c>
      <c r="F9" s="93">
        <f t="shared" si="4"/>
        <v>0</v>
      </c>
      <c r="G9" s="120" t="e">
        <f t="shared" si="2"/>
        <v>#DIV/0!</v>
      </c>
      <c r="H9" s="120">
        <v>0</v>
      </c>
    </row>
    <row r="10" spans="2:8" ht="15" customHeight="1" x14ac:dyDescent="0.2">
      <c r="B10" s="26" t="s">
        <v>23</v>
      </c>
      <c r="C10" s="91">
        <v>0</v>
      </c>
      <c r="D10" s="91">
        <v>0</v>
      </c>
      <c r="E10" s="91">
        <v>0</v>
      </c>
      <c r="F10" s="92">
        <v>0</v>
      </c>
      <c r="G10" s="120" t="e">
        <f t="shared" si="2"/>
        <v>#DIV/0!</v>
      </c>
      <c r="H10" s="120">
        <v>0</v>
      </c>
    </row>
    <row r="11" spans="2:8" s="80" customFormat="1" ht="15" customHeight="1" x14ac:dyDescent="0.2">
      <c r="B11" s="3" t="s">
        <v>102</v>
      </c>
      <c r="C11" s="93">
        <v>6239.89</v>
      </c>
      <c r="D11" s="93">
        <f>D12</f>
        <v>7600</v>
      </c>
      <c r="E11" s="93">
        <f t="shared" ref="E11:F11" si="5">E12</f>
        <v>7600</v>
      </c>
      <c r="F11" s="93">
        <f t="shared" si="5"/>
        <v>7113.81</v>
      </c>
      <c r="G11" s="120">
        <f t="shared" si="2"/>
        <v>114.00537509475328</v>
      </c>
      <c r="H11" s="120">
        <f t="shared" si="3"/>
        <v>93.602763157894742</v>
      </c>
    </row>
    <row r="12" spans="2:8" ht="15" customHeight="1" x14ac:dyDescent="0.2">
      <c r="B12" s="25" t="s">
        <v>104</v>
      </c>
      <c r="C12" s="91">
        <v>6239.89</v>
      </c>
      <c r="D12" s="91">
        <v>7600</v>
      </c>
      <c r="E12" s="114">
        <v>7600</v>
      </c>
      <c r="F12" s="92">
        <v>7113.81</v>
      </c>
      <c r="G12" s="120">
        <f t="shared" si="2"/>
        <v>114.00537509475328</v>
      </c>
      <c r="H12" s="120">
        <f t="shared" si="3"/>
        <v>93.602763157894742</v>
      </c>
    </row>
    <row r="13" spans="2:8" s="80" customFormat="1" ht="15" customHeight="1" x14ac:dyDescent="0.2">
      <c r="B13" s="3" t="s">
        <v>108</v>
      </c>
      <c r="C13" s="93">
        <v>1879776.33</v>
      </c>
      <c r="D13" s="93">
        <f>D14+D15</f>
        <v>2255865</v>
      </c>
      <c r="E13" s="93">
        <f t="shared" ref="E13:F13" si="6">E14+E15</f>
        <v>2272941</v>
      </c>
      <c r="F13" s="93">
        <f t="shared" si="6"/>
        <v>1995514.59</v>
      </c>
      <c r="G13" s="120">
        <f t="shared" si="2"/>
        <v>106.15702294751206</v>
      </c>
      <c r="H13" s="120">
        <f t="shared" si="3"/>
        <v>87.794385775961644</v>
      </c>
    </row>
    <row r="14" spans="2:8" ht="15" customHeight="1" x14ac:dyDescent="0.2">
      <c r="B14" s="25" t="s">
        <v>105</v>
      </c>
      <c r="C14" s="91">
        <v>1879776.33</v>
      </c>
      <c r="D14" s="91">
        <v>2255865</v>
      </c>
      <c r="E14" s="114">
        <v>2249043</v>
      </c>
      <c r="F14" s="92">
        <v>1995514.59</v>
      </c>
      <c r="G14" s="120">
        <f t="shared" ref="G14:G35" si="7">F14/C14*100</f>
        <v>106.15702294751206</v>
      </c>
      <c r="H14" s="120">
        <f t="shared" si="3"/>
        <v>88.727276001392596</v>
      </c>
    </row>
    <row r="15" spans="2:8" ht="15" customHeight="1" x14ac:dyDescent="0.2">
      <c r="B15" s="25" t="s">
        <v>106</v>
      </c>
      <c r="C15" s="91">
        <v>0</v>
      </c>
      <c r="D15" s="91">
        <v>0</v>
      </c>
      <c r="E15" s="114">
        <v>23898</v>
      </c>
      <c r="F15" s="92">
        <v>0</v>
      </c>
      <c r="G15" s="120" t="e">
        <f t="shared" si="7"/>
        <v>#DIV/0!</v>
      </c>
      <c r="H15" s="120">
        <f t="shared" si="3"/>
        <v>0</v>
      </c>
    </row>
    <row r="16" spans="2:8" s="80" customFormat="1" ht="15" customHeight="1" x14ac:dyDescent="0.2">
      <c r="B16" s="3" t="s">
        <v>110</v>
      </c>
      <c r="C16" s="93">
        <v>6734.86</v>
      </c>
      <c r="D16" s="93">
        <f>D17</f>
        <v>1500</v>
      </c>
      <c r="E16" s="93">
        <f t="shared" ref="E16:F16" si="8">E17</f>
        <v>1500</v>
      </c>
      <c r="F16" s="93">
        <f t="shared" si="8"/>
        <v>1737</v>
      </c>
      <c r="G16" s="120">
        <f t="shared" si="7"/>
        <v>25.791181999328867</v>
      </c>
      <c r="H16" s="120">
        <f t="shared" si="3"/>
        <v>115.8</v>
      </c>
    </row>
    <row r="17" spans="2:8" ht="15" customHeight="1" x14ac:dyDescent="0.2">
      <c r="B17" s="26" t="s">
        <v>101</v>
      </c>
      <c r="C17" s="91">
        <v>6734.86</v>
      </c>
      <c r="D17" s="91">
        <v>1500</v>
      </c>
      <c r="E17" s="91">
        <v>1500</v>
      </c>
      <c r="F17" s="92">
        <v>1737</v>
      </c>
      <c r="G17" s="120">
        <f t="shared" si="7"/>
        <v>25.791181999328867</v>
      </c>
      <c r="H17" s="120">
        <f t="shared" si="3"/>
        <v>115.8</v>
      </c>
    </row>
    <row r="18" spans="2:8" s="80" customFormat="1" ht="15" customHeight="1" x14ac:dyDescent="0.2">
      <c r="B18" s="3" t="s">
        <v>112</v>
      </c>
      <c r="C18" s="93">
        <v>2328.77</v>
      </c>
      <c r="D18" s="93">
        <f>D19</f>
        <v>0</v>
      </c>
      <c r="E18" s="93">
        <f t="shared" ref="E18:F18" si="9">E19</f>
        <v>0</v>
      </c>
      <c r="F18" s="93">
        <f t="shared" si="9"/>
        <v>162.65</v>
      </c>
      <c r="G18" s="120">
        <f t="shared" si="7"/>
        <v>6.9843737251853986</v>
      </c>
      <c r="H18" s="120" t="e">
        <f t="shared" si="3"/>
        <v>#DIV/0!</v>
      </c>
    </row>
    <row r="19" spans="2:8" ht="15" customHeight="1" x14ac:dyDescent="0.2">
      <c r="B19" s="49" t="s">
        <v>111</v>
      </c>
      <c r="C19" s="91">
        <v>2328.77</v>
      </c>
      <c r="D19" s="91">
        <v>0</v>
      </c>
      <c r="E19" s="91">
        <v>0</v>
      </c>
      <c r="F19" s="92">
        <v>162.65</v>
      </c>
      <c r="G19" s="120">
        <f t="shared" si="7"/>
        <v>6.9843737251853986</v>
      </c>
      <c r="H19" s="120" t="e">
        <f t="shared" si="3"/>
        <v>#DIV/0!</v>
      </c>
    </row>
    <row r="20" spans="2:8" ht="15" customHeight="1" x14ac:dyDescent="0.2">
      <c r="B20" s="49"/>
      <c r="C20" s="91"/>
      <c r="D20" s="91"/>
      <c r="E20" s="91"/>
      <c r="F20" s="92"/>
      <c r="G20" s="120"/>
      <c r="H20" s="120"/>
    </row>
    <row r="21" spans="2:8" s="80" customFormat="1" ht="15" customHeight="1" x14ac:dyDescent="0.2">
      <c r="B21" s="121" t="s">
        <v>27</v>
      </c>
      <c r="C21" s="122">
        <v>2088600.58</v>
      </c>
      <c r="D21" s="122">
        <f>D22+D24+D26+D30+D32</f>
        <v>2519372</v>
      </c>
      <c r="E21" s="122">
        <f t="shared" ref="E21:F21" si="10">E22+E24+E26+E30+E32</f>
        <v>2519372</v>
      </c>
      <c r="F21" s="122">
        <f t="shared" si="10"/>
        <v>2402206.7799999998</v>
      </c>
      <c r="G21" s="123">
        <f t="shared" si="7"/>
        <v>115.01513515810666</v>
      </c>
      <c r="H21" s="123">
        <f t="shared" si="3"/>
        <v>95.349427555755952</v>
      </c>
    </row>
    <row r="22" spans="2:8" s="80" customFormat="1" ht="15" customHeight="1" x14ac:dyDescent="0.2">
      <c r="B22" s="3" t="s">
        <v>26</v>
      </c>
      <c r="C22" s="93">
        <v>65355.26</v>
      </c>
      <c r="D22" s="93">
        <f>D23</f>
        <v>121985</v>
      </c>
      <c r="E22" s="93">
        <f t="shared" ref="E22:F22" si="11">E23</f>
        <v>125338.42</v>
      </c>
      <c r="F22" s="93">
        <f t="shared" si="11"/>
        <v>123536.07</v>
      </c>
      <c r="G22" s="120">
        <f t="shared" si="7"/>
        <v>189.022383202209</v>
      </c>
      <c r="H22" s="120">
        <f t="shared" si="3"/>
        <v>98.562013148083423</v>
      </c>
    </row>
    <row r="23" spans="2:8" ht="15" customHeight="1" x14ac:dyDescent="0.2">
      <c r="B23" s="27" t="s">
        <v>25</v>
      </c>
      <c r="C23" s="91">
        <v>65355.26</v>
      </c>
      <c r="D23" s="91">
        <v>121985</v>
      </c>
      <c r="E23" s="91">
        <v>125338.42</v>
      </c>
      <c r="F23" s="92">
        <v>123536.07</v>
      </c>
      <c r="G23" s="120">
        <f t="shared" si="7"/>
        <v>189.022383202209</v>
      </c>
      <c r="H23" s="120">
        <f t="shared" si="3"/>
        <v>98.562013148083423</v>
      </c>
    </row>
    <row r="24" spans="2:8" s="80" customFormat="1" ht="15" customHeight="1" x14ac:dyDescent="0.2">
      <c r="B24" s="3" t="s">
        <v>102</v>
      </c>
      <c r="C24" s="93">
        <v>22464.73</v>
      </c>
      <c r="D24" s="93">
        <f>D25</f>
        <v>25048</v>
      </c>
      <c r="E24" s="93">
        <f t="shared" ref="E24:F24" si="12">E25</f>
        <v>23935.88</v>
      </c>
      <c r="F24" s="93">
        <f t="shared" si="12"/>
        <v>25263.22</v>
      </c>
      <c r="G24" s="120">
        <f t="shared" si="7"/>
        <v>112.45726078167866</v>
      </c>
      <c r="H24" s="120">
        <f t="shared" si="3"/>
        <v>105.54539879043512</v>
      </c>
    </row>
    <row r="25" spans="2:8" ht="15" customHeight="1" x14ac:dyDescent="0.2">
      <c r="B25" s="25" t="s">
        <v>103</v>
      </c>
      <c r="C25" s="91">
        <v>22464.73</v>
      </c>
      <c r="D25" s="91">
        <v>25048</v>
      </c>
      <c r="E25" s="114">
        <v>23935.88</v>
      </c>
      <c r="F25" s="92">
        <v>25263.22</v>
      </c>
      <c r="G25" s="120">
        <f t="shared" si="7"/>
        <v>112.45726078167866</v>
      </c>
      <c r="H25" s="120">
        <f t="shared" si="3"/>
        <v>105.54539879043512</v>
      </c>
    </row>
    <row r="26" spans="2:8" s="80" customFormat="1" ht="15" customHeight="1" x14ac:dyDescent="0.2">
      <c r="B26" s="3" t="s">
        <v>108</v>
      </c>
      <c r="C26" s="93">
        <v>1991517.27</v>
      </c>
      <c r="D26" s="93">
        <f>SUM(D27:D29)</f>
        <v>2370839</v>
      </c>
      <c r="E26" s="93">
        <f>E27+E28+E29</f>
        <v>2368597.7000000002</v>
      </c>
      <c r="F26" s="93">
        <f>F27+F28+F29</f>
        <v>2252050.4899999998</v>
      </c>
      <c r="G26" s="120">
        <f t="shared" si="7"/>
        <v>113.0821471610939</v>
      </c>
      <c r="H26" s="120">
        <f t="shared" si="3"/>
        <v>95.079484793893016</v>
      </c>
    </row>
    <row r="27" spans="2:8" ht="15" customHeight="1" x14ac:dyDescent="0.2">
      <c r="B27" s="25" t="s">
        <v>105</v>
      </c>
      <c r="C27" s="91">
        <v>1864492.54</v>
      </c>
      <c r="D27" s="91">
        <v>2259835</v>
      </c>
      <c r="E27" s="114">
        <v>2249043</v>
      </c>
      <c r="F27" s="92">
        <v>2143575.56</v>
      </c>
      <c r="G27" s="120">
        <f t="shared" si="7"/>
        <v>114.9683098222533</v>
      </c>
      <c r="H27" s="120">
        <f t="shared" si="3"/>
        <v>95.310563648627451</v>
      </c>
    </row>
    <row r="28" spans="2:8" ht="15" customHeight="1" x14ac:dyDescent="0.2">
      <c r="B28" s="25" t="s">
        <v>106</v>
      </c>
      <c r="C28" s="91">
        <v>8940.93</v>
      </c>
      <c r="D28" s="91">
        <v>36546</v>
      </c>
      <c r="E28" s="114">
        <v>35965.769999999997</v>
      </c>
      <c r="F28" s="92">
        <v>23290.32</v>
      </c>
      <c r="G28" s="120">
        <f t="shared" si="7"/>
        <v>260.49102274595595</v>
      </c>
      <c r="H28" s="120">
        <f t="shared" si="3"/>
        <v>64.756906358462501</v>
      </c>
    </row>
    <row r="29" spans="2:8" ht="15" customHeight="1" x14ac:dyDescent="0.2">
      <c r="B29" s="25" t="s">
        <v>107</v>
      </c>
      <c r="C29" s="91">
        <v>118083.8</v>
      </c>
      <c r="D29" s="91">
        <v>74458</v>
      </c>
      <c r="E29" s="114">
        <v>83588.929999999993</v>
      </c>
      <c r="F29" s="92">
        <v>85184.61</v>
      </c>
      <c r="G29" s="120">
        <f t="shared" si="7"/>
        <v>72.13911645797306</v>
      </c>
      <c r="H29" s="120">
        <f t="shared" si="3"/>
        <v>101.90896091145085</v>
      </c>
    </row>
    <row r="30" spans="2:8" s="80" customFormat="1" ht="15" customHeight="1" x14ac:dyDescent="0.2">
      <c r="B30" s="3" t="s">
        <v>110</v>
      </c>
      <c r="C30" s="93">
        <v>2329.58</v>
      </c>
      <c r="D30" s="93">
        <f>D31</f>
        <v>1500</v>
      </c>
      <c r="E30" s="93">
        <f t="shared" ref="E30:F30" si="13">E31</f>
        <v>1500</v>
      </c>
      <c r="F30" s="93">
        <f t="shared" si="13"/>
        <v>1357</v>
      </c>
      <c r="G30" s="120">
        <f t="shared" si="7"/>
        <v>58.250843499686646</v>
      </c>
      <c r="H30" s="120">
        <f t="shared" si="3"/>
        <v>90.466666666666669</v>
      </c>
    </row>
    <row r="31" spans="2:8" ht="15" customHeight="1" x14ac:dyDescent="0.2">
      <c r="B31" s="25" t="s">
        <v>214</v>
      </c>
      <c r="C31" s="91">
        <v>2329.58</v>
      </c>
      <c r="D31" s="91">
        <v>1500</v>
      </c>
      <c r="E31" s="114">
        <v>1500</v>
      </c>
      <c r="F31" s="92">
        <v>1357</v>
      </c>
      <c r="G31" s="120">
        <f t="shared" si="7"/>
        <v>58.250843499686646</v>
      </c>
      <c r="H31" s="120">
        <f t="shared" si="3"/>
        <v>90.466666666666669</v>
      </c>
    </row>
    <row r="32" spans="2:8" s="80" customFormat="1" ht="15" customHeight="1" x14ac:dyDescent="0.2">
      <c r="B32" s="3" t="s">
        <v>215</v>
      </c>
      <c r="C32" s="93">
        <v>6933.74</v>
      </c>
      <c r="D32" s="93">
        <f>D33</f>
        <v>0</v>
      </c>
      <c r="E32" s="93">
        <f t="shared" ref="E32:F32" si="14">E33</f>
        <v>0</v>
      </c>
      <c r="F32" s="93">
        <f t="shared" si="14"/>
        <v>0</v>
      </c>
      <c r="G32" s="120">
        <f t="shared" si="7"/>
        <v>0</v>
      </c>
      <c r="H32" s="120" t="e">
        <f t="shared" si="3"/>
        <v>#DIV/0!</v>
      </c>
    </row>
    <row r="33" spans="2:8" ht="15" customHeight="1" x14ac:dyDescent="0.2">
      <c r="B33" s="25" t="s">
        <v>217</v>
      </c>
      <c r="C33" s="91">
        <v>6933.74</v>
      </c>
      <c r="D33" s="91">
        <v>0</v>
      </c>
      <c r="E33" s="114">
        <v>0</v>
      </c>
      <c r="F33" s="92">
        <v>0</v>
      </c>
      <c r="G33" s="120">
        <f t="shared" si="7"/>
        <v>0</v>
      </c>
      <c r="H33" s="120" t="e">
        <f t="shared" si="3"/>
        <v>#DIV/0!</v>
      </c>
    </row>
    <row r="34" spans="2:8" s="80" customFormat="1" ht="15" customHeight="1" x14ac:dyDescent="0.2">
      <c r="B34" s="3" t="s">
        <v>216</v>
      </c>
      <c r="C34" s="93">
        <v>0</v>
      </c>
      <c r="D34" s="93">
        <v>0</v>
      </c>
      <c r="E34" s="113">
        <v>0</v>
      </c>
      <c r="F34" s="94">
        <v>0</v>
      </c>
      <c r="G34" s="120" t="e">
        <f t="shared" si="7"/>
        <v>#DIV/0!</v>
      </c>
      <c r="H34" s="120" t="e">
        <f t="shared" si="3"/>
        <v>#DIV/0!</v>
      </c>
    </row>
    <row r="35" spans="2:8" ht="15" customHeight="1" x14ac:dyDescent="0.2">
      <c r="B35" s="25" t="s">
        <v>109</v>
      </c>
      <c r="C35" s="91">
        <v>0</v>
      </c>
      <c r="D35" s="91">
        <v>0</v>
      </c>
      <c r="E35" s="114">
        <v>0</v>
      </c>
      <c r="F35" s="92">
        <v>0</v>
      </c>
      <c r="G35" s="120" t="e">
        <f t="shared" si="7"/>
        <v>#DIV/0!</v>
      </c>
      <c r="H35" s="120" t="e">
        <f t="shared" si="3"/>
        <v>#DIV/0!</v>
      </c>
    </row>
  </sheetData>
  <sheetProtection algorithmName="SHA-512" hashValue="3uLffRGGXfLgmaIYwIlK03FEUrxXBHAz7ACZfYU10Jy/ZmBJu5jPgyiTz/9SpHyU4zMiCqX0O0Whg9FaagPtsg==" saltValue="Aks4iReg7Mu7+KeXGlNcig==" spinCount="100000" sheet="1" objects="1" scenarios="1"/>
  <mergeCells count="1">
    <mergeCell ref="B2:H2"/>
  </mergeCells>
  <pageMargins left="0.7" right="0.7" top="0.75" bottom="0.75" header="0.3" footer="0.3"/>
  <pageSetup paperSize="9"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8"/>
  <sheetViews>
    <sheetView workbookViewId="0">
      <selection activeCell="E27" sqref="E27"/>
    </sheetView>
  </sheetViews>
  <sheetFormatPr defaultRowHeight="12.75" x14ac:dyDescent="0.2"/>
  <cols>
    <col min="1" max="1" width="9.140625" style="78"/>
    <col min="2" max="2" width="37.7109375" style="78" customWidth="1"/>
    <col min="3" max="6" width="25.28515625" style="78" customWidth="1"/>
    <col min="7" max="8" width="15.7109375" style="78" customWidth="1"/>
    <col min="9" max="16384" width="9.140625" style="78"/>
  </cols>
  <sheetData>
    <row r="1" spans="2:8" x14ac:dyDescent="0.2">
      <c r="B1" s="71"/>
      <c r="C1" s="71"/>
      <c r="D1" s="71"/>
      <c r="E1" s="71"/>
      <c r="F1" s="2"/>
      <c r="G1" s="2"/>
      <c r="H1" s="2"/>
    </row>
    <row r="2" spans="2:8" ht="15.75" customHeight="1" x14ac:dyDescent="0.2">
      <c r="B2" s="218" t="s">
        <v>30</v>
      </c>
      <c r="C2" s="218"/>
      <c r="D2" s="218"/>
      <c r="E2" s="218"/>
      <c r="F2" s="218"/>
      <c r="G2" s="218"/>
      <c r="H2" s="218"/>
    </row>
    <row r="3" spans="2:8" x14ac:dyDescent="0.2">
      <c r="B3" s="71"/>
      <c r="C3" s="71"/>
      <c r="D3" s="71"/>
      <c r="E3" s="71"/>
      <c r="F3" s="2"/>
      <c r="G3" s="2"/>
      <c r="H3" s="2"/>
    </row>
    <row r="4" spans="2:8" ht="25.5" x14ac:dyDescent="0.2">
      <c r="B4" s="33" t="s">
        <v>6</v>
      </c>
      <c r="C4" s="33" t="s">
        <v>218</v>
      </c>
      <c r="D4" s="33" t="s">
        <v>229</v>
      </c>
      <c r="E4" s="33" t="s">
        <v>230</v>
      </c>
      <c r="F4" s="33" t="s">
        <v>232</v>
      </c>
      <c r="G4" s="33" t="s">
        <v>13</v>
      </c>
      <c r="H4" s="33" t="s">
        <v>32</v>
      </c>
    </row>
    <row r="5" spans="2:8" x14ac:dyDescent="0.2">
      <c r="B5" s="33">
        <v>1</v>
      </c>
      <c r="C5" s="33">
        <v>2</v>
      </c>
      <c r="D5" s="33">
        <v>3</v>
      </c>
      <c r="E5" s="33">
        <v>4</v>
      </c>
      <c r="F5" s="33">
        <v>5</v>
      </c>
      <c r="G5" s="33" t="s">
        <v>15</v>
      </c>
      <c r="H5" s="33" t="s">
        <v>16</v>
      </c>
    </row>
    <row r="6" spans="2:8" ht="15.75" customHeight="1" x14ac:dyDescent="0.2">
      <c r="B6" s="121" t="s">
        <v>27</v>
      </c>
      <c r="C6" s="131"/>
      <c r="D6" s="131"/>
      <c r="E6" s="131"/>
      <c r="F6" s="132"/>
      <c r="G6" s="132"/>
      <c r="H6" s="132"/>
    </row>
    <row r="7" spans="2:8" s="80" customFormat="1" ht="15.75" customHeight="1" x14ac:dyDescent="0.2">
      <c r="B7" s="3" t="s">
        <v>8</v>
      </c>
      <c r="C7" s="29">
        <f t="shared" ref="C7:F7" si="0">C8</f>
        <v>2088600.58</v>
      </c>
      <c r="D7" s="29">
        <f>D8</f>
        <v>2519372</v>
      </c>
      <c r="E7" s="29">
        <f t="shared" si="0"/>
        <v>2519372</v>
      </c>
      <c r="F7" s="29">
        <f t="shared" si="0"/>
        <v>2402206.7799999998</v>
      </c>
      <c r="G7" s="79">
        <f>F7/C7*100</f>
        <v>115.01513515810666</v>
      </c>
      <c r="H7" s="79">
        <f>F7/E7*100</f>
        <v>95.349427555755952</v>
      </c>
    </row>
    <row r="8" spans="2:8" x14ac:dyDescent="0.2">
      <c r="B8" s="9" t="s">
        <v>113</v>
      </c>
      <c r="C8" s="81">
        <v>2088600.58</v>
      </c>
      <c r="D8" s="184">
        <v>2519372</v>
      </c>
      <c r="E8" s="184">
        <v>2519372</v>
      </c>
      <c r="F8" s="184">
        <v>2402206.7799999998</v>
      </c>
      <c r="G8" s="79">
        <f>F8/C8*100</f>
        <v>115.01513515810666</v>
      </c>
      <c r="H8" s="79">
        <f>F8/E8*100</f>
        <v>95.349427555755952</v>
      </c>
    </row>
  </sheetData>
  <sheetProtection algorithmName="SHA-512" hashValue="vQ7TO/a4YpxB+84vUnZFr3GwR2ca4Aq9KNEGkYivcKmDgRhZe6ggoxxIfuGWmKdwPlEEXDOliUK3/6xz35nRGA==" saltValue="++KTEU2+BSW/zVp4HfEHGw==" spinCount="100000" sheet="1" objects="1" scenarios="1"/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G330"/>
  <sheetViews>
    <sheetView tabSelected="1" topLeftCell="B1" workbookViewId="0">
      <selection activeCell="B18" sqref="B18:C18"/>
    </sheetView>
  </sheetViews>
  <sheetFormatPr defaultRowHeight="14.25" x14ac:dyDescent="0.2"/>
  <cols>
    <col min="1" max="1" width="9.140625" style="62"/>
    <col min="2" max="2" width="7.42578125" style="74" bestFit="1" customWidth="1"/>
    <col min="3" max="3" width="71.7109375" style="74" customWidth="1"/>
    <col min="4" max="4" width="18.85546875" style="70" customWidth="1"/>
    <col min="5" max="5" width="15.85546875" style="70" customWidth="1"/>
    <col min="6" max="6" width="17.85546875" style="70" customWidth="1"/>
    <col min="7" max="7" width="14.42578125" style="77" customWidth="1"/>
    <col min="8" max="16384" width="9.140625" style="62"/>
  </cols>
  <sheetData>
    <row r="1" spans="2:7" x14ac:dyDescent="0.2">
      <c r="B1" s="71"/>
      <c r="C1" s="71"/>
      <c r="D1" s="67"/>
      <c r="E1" s="67"/>
      <c r="F1" s="67"/>
      <c r="G1" s="75"/>
    </row>
    <row r="2" spans="2:7" ht="18" customHeight="1" x14ac:dyDescent="0.2">
      <c r="B2" s="218" t="s">
        <v>9</v>
      </c>
      <c r="C2" s="235"/>
      <c r="D2" s="235"/>
      <c r="E2" s="235"/>
      <c r="F2" s="235"/>
      <c r="G2" s="235"/>
    </row>
    <row r="3" spans="2:7" x14ac:dyDescent="0.2">
      <c r="B3" s="71"/>
      <c r="C3" s="71"/>
      <c r="D3" s="67"/>
      <c r="E3" s="67"/>
      <c r="F3" s="67"/>
      <c r="G3" s="75"/>
    </row>
    <row r="4" spans="2:7" x14ac:dyDescent="0.2">
      <c r="B4" s="236" t="s">
        <v>47</v>
      </c>
      <c r="C4" s="236"/>
      <c r="D4" s="236"/>
      <c r="E4" s="236"/>
      <c r="F4" s="236"/>
      <c r="G4" s="236"/>
    </row>
    <row r="5" spans="2:7" x14ac:dyDescent="0.2">
      <c r="B5" s="71"/>
      <c r="C5" s="71"/>
      <c r="D5" s="67"/>
      <c r="E5" s="67"/>
      <c r="F5" s="67"/>
      <c r="G5" s="75"/>
    </row>
    <row r="6" spans="2:7" ht="30" customHeight="1" x14ac:dyDescent="0.2">
      <c r="B6" s="215" t="s">
        <v>6</v>
      </c>
      <c r="C6" s="216"/>
      <c r="D6" s="116" t="s">
        <v>229</v>
      </c>
      <c r="E6" s="116" t="s">
        <v>230</v>
      </c>
      <c r="F6" s="116" t="s">
        <v>233</v>
      </c>
      <c r="G6" s="118" t="s">
        <v>13</v>
      </c>
    </row>
    <row r="7" spans="2:7" s="63" customFormat="1" ht="30" customHeight="1" x14ac:dyDescent="0.2">
      <c r="B7" s="215">
        <v>1</v>
      </c>
      <c r="C7" s="216"/>
      <c r="D7" s="116">
        <v>2</v>
      </c>
      <c r="E7" s="116">
        <v>3</v>
      </c>
      <c r="F7" s="116">
        <v>4</v>
      </c>
      <c r="G7" s="118" t="s">
        <v>31</v>
      </c>
    </row>
    <row r="8" spans="2:7" s="64" customFormat="1" ht="15" customHeight="1" x14ac:dyDescent="0.2">
      <c r="B8" s="51" t="s">
        <v>114</v>
      </c>
      <c r="C8" s="51"/>
      <c r="D8" s="58"/>
      <c r="E8" s="58"/>
      <c r="F8" s="57"/>
      <c r="G8" s="76"/>
    </row>
    <row r="9" spans="2:7" s="64" customFormat="1" ht="15" customHeight="1" x14ac:dyDescent="0.2">
      <c r="B9" s="51" t="s">
        <v>115</v>
      </c>
      <c r="C9" s="51"/>
      <c r="D9" s="58"/>
      <c r="E9" s="58"/>
      <c r="F9" s="57"/>
      <c r="G9" s="76"/>
    </row>
    <row r="10" spans="2:7" s="64" customFormat="1" ht="15" customHeight="1" x14ac:dyDescent="0.2">
      <c r="B10" s="51" t="s">
        <v>116</v>
      </c>
      <c r="C10" s="51"/>
      <c r="D10" s="58"/>
      <c r="E10" s="58"/>
      <c r="F10" s="57"/>
      <c r="G10" s="76"/>
    </row>
    <row r="11" spans="2:7" s="64" customFormat="1" ht="15" customHeight="1" x14ac:dyDescent="0.2">
      <c r="B11" s="145" t="s">
        <v>117</v>
      </c>
      <c r="C11" s="145"/>
      <c r="D11" s="146"/>
      <c r="E11" s="146"/>
      <c r="F11" s="147"/>
      <c r="G11" s="148"/>
    </row>
    <row r="12" spans="2:7" s="64" customFormat="1" ht="15" customHeight="1" x14ac:dyDescent="0.2">
      <c r="B12" s="149" t="s">
        <v>118</v>
      </c>
      <c r="C12" s="149"/>
      <c r="D12" s="150"/>
      <c r="E12" s="150"/>
      <c r="F12" s="151"/>
      <c r="G12" s="152"/>
    </row>
    <row r="13" spans="2:7" s="64" customFormat="1" ht="15" customHeight="1" x14ac:dyDescent="0.2">
      <c r="B13" s="153" t="s">
        <v>119</v>
      </c>
      <c r="C13" s="153"/>
      <c r="D13" s="154"/>
      <c r="E13" s="154"/>
      <c r="F13" s="155"/>
      <c r="G13" s="156"/>
    </row>
    <row r="14" spans="2:7" ht="15" customHeight="1" x14ac:dyDescent="0.2">
      <c r="B14" s="137" t="s">
        <v>136</v>
      </c>
      <c r="C14" s="137"/>
      <c r="D14" s="122"/>
      <c r="E14" s="136"/>
      <c r="F14" s="164"/>
      <c r="G14" s="135"/>
    </row>
    <row r="15" spans="2:7" s="64" customFormat="1" ht="15" customHeight="1" x14ac:dyDescent="0.2">
      <c r="B15" s="53">
        <v>3223</v>
      </c>
      <c r="C15" s="53" t="s">
        <v>82</v>
      </c>
      <c r="D15" s="60">
        <v>13000</v>
      </c>
      <c r="E15" s="60">
        <v>13000</v>
      </c>
      <c r="F15" s="57">
        <v>11404.32</v>
      </c>
      <c r="G15" s="76">
        <f t="shared" ref="G15:G18" si="0">F15/E15*100</f>
        <v>87.725538461538449</v>
      </c>
    </row>
    <row r="16" spans="2:7" s="66" customFormat="1" ht="15" customHeight="1" x14ac:dyDescent="0.25">
      <c r="B16" s="54">
        <v>322</v>
      </c>
      <c r="C16" s="54" t="s">
        <v>78</v>
      </c>
      <c r="D16" s="58">
        <f>SUM(D11:D15)</f>
        <v>13000</v>
      </c>
      <c r="E16" s="58">
        <f t="shared" ref="E16:E18" si="1">D16</f>
        <v>13000</v>
      </c>
      <c r="F16" s="69">
        <f>SUM(F11:F15)</f>
        <v>11404.32</v>
      </c>
      <c r="G16" s="76">
        <f t="shared" si="0"/>
        <v>87.725538461538449</v>
      </c>
    </row>
    <row r="17" spans="2:7" ht="15" customHeight="1" x14ac:dyDescent="0.2">
      <c r="B17" s="54">
        <v>32</v>
      </c>
      <c r="C17" s="54" t="s">
        <v>11</v>
      </c>
      <c r="D17" s="58">
        <f>D16</f>
        <v>13000</v>
      </c>
      <c r="E17" s="58">
        <f t="shared" si="1"/>
        <v>13000</v>
      </c>
      <c r="F17" s="58">
        <f>F16</f>
        <v>11404.32</v>
      </c>
      <c r="G17" s="76">
        <f t="shared" si="0"/>
        <v>87.725538461538449</v>
      </c>
    </row>
    <row r="18" spans="2:7" ht="24" customHeight="1" x14ac:dyDescent="0.2">
      <c r="B18" s="221" t="s">
        <v>138</v>
      </c>
      <c r="C18" s="221"/>
      <c r="D18" s="134">
        <f>D17</f>
        <v>13000</v>
      </c>
      <c r="E18" s="134">
        <f t="shared" si="1"/>
        <v>13000</v>
      </c>
      <c r="F18" s="134">
        <f>F17</f>
        <v>11404.32</v>
      </c>
      <c r="G18" s="135">
        <f t="shared" si="0"/>
        <v>87.725538461538449</v>
      </c>
    </row>
    <row r="19" spans="2:7" s="64" customFormat="1" ht="15" customHeight="1" x14ac:dyDescent="0.2">
      <c r="B19" s="137" t="s">
        <v>120</v>
      </c>
      <c r="C19" s="137"/>
      <c r="D19" s="122"/>
      <c r="E19" s="122"/>
      <c r="F19" s="157"/>
      <c r="G19" s="135"/>
    </row>
    <row r="20" spans="2:7" s="64" customFormat="1" ht="15" customHeight="1" x14ac:dyDescent="0.2">
      <c r="B20" s="53">
        <v>3211</v>
      </c>
      <c r="C20" s="53" t="s">
        <v>121</v>
      </c>
      <c r="D20" s="60">
        <v>1500</v>
      </c>
      <c r="E20" s="60">
        <v>1553.08</v>
      </c>
      <c r="F20" s="57">
        <v>1630.58</v>
      </c>
      <c r="G20" s="76">
        <f>F20/E20*100</f>
        <v>104.99008421974398</v>
      </c>
    </row>
    <row r="21" spans="2:7" s="64" customFormat="1" ht="15" customHeight="1" x14ac:dyDescent="0.2">
      <c r="B21" s="53">
        <v>3213</v>
      </c>
      <c r="C21" s="53" t="s">
        <v>122</v>
      </c>
      <c r="D21" s="60">
        <v>400</v>
      </c>
      <c r="E21" s="60">
        <f t="shared" ref="E21:E77" si="2">D21</f>
        <v>400</v>
      </c>
      <c r="F21" s="57">
        <v>391.5</v>
      </c>
      <c r="G21" s="76">
        <f t="shared" ref="G21:G82" si="3">F21/E21*100</f>
        <v>97.875</v>
      </c>
    </row>
    <row r="22" spans="2:7" s="64" customFormat="1" ht="15" customHeight="1" x14ac:dyDescent="0.2">
      <c r="B22" s="53">
        <v>3214</v>
      </c>
      <c r="C22" s="53" t="s">
        <v>71</v>
      </c>
      <c r="D22" s="60">
        <v>100</v>
      </c>
      <c r="E22" s="60">
        <f t="shared" si="2"/>
        <v>100</v>
      </c>
      <c r="F22" s="57">
        <v>31</v>
      </c>
      <c r="G22" s="76">
        <f t="shared" si="3"/>
        <v>31</v>
      </c>
    </row>
    <row r="23" spans="2:7" s="65" customFormat="1" ht="15" customHeight="1" x14ac:dyDescent="0.2">
      <c r="B23" s="54">
        <v>321</v>
      </c>
      <c r="C23" s="54" t="s">
        <v>21</v>
      </c>
      <c r="D23" s="58">
        <f>SUM(D20:D22)</f>
        <v>2000</v>
      </c>
      <c r="E23" s="58">
        <f t="shared" ref="E23:F23" si="4">SUM(E20:E22)</f>
        <v>2053.08</v>
      </c>
      <c r="F23" s="58">
        <f t="shared" si="4"/>
        <v>2053.08</v>
      </c>
      <c r="G23" s="133">
        <f t="shared" si="3"/>
        <v>100</v>
      </c>
    </row>
    <row r="24" spans="2:7" s="64" customFormat="1" ht="15" customHeight="1" x14ac:dyDescent="0.2">
      <c r="B24" s="72">
        <v>3221</v>
      </c>
      <c r="C24" s="72" t="s">
        <v>80</v>
      </c>
      <c r="D24" s="60">
        <v>9180</v>
      </c>
      <c r="E24" s="60">
        <f t="shared" si="2"/>
        <v>9180</v>
      </c>
      <c r="F24" s="57">
        <v>10382.25</v>
      </c>
      <c r="G24" s="76">
        <f t="shared" si="3"/>
        <v>113.09640522875817</v>
      </c>
    </row>
    <row r="25" spans="2:7" s="64" customFormat="1" ht="15" customHeight="1" x14ac:dyDescent="0.2">
      <c r="B25" s="53">
        <v>3223</v>
      </c>
      <c r="C25" s="53" t="s">
        <v>82</v>
      </c>
      <c r="D25" s="60">
        <v>23000</v>
      </c>
      <c r="E25" s="60">
        <v>24637.9</v>
      </c>
      <c r="F25" s="57">
        <v>26055.74</v>
      </c>
      <c r="G25" s="76">
        <f t="shared" si="3"/>
        <v>105.75471123756488</v>
      </c>
    </row>
    <row r="26" spans="2:7" ht="15" customHeight="1" x14ac:dyDescent="0.2">
      <c r="B26" s="72">
        <v>3224</v>
      </c>
      <c r="C26" s="72" t="s">
        <v>83</v>
      </c>
      <c r="D26" s="60">
        <v>3500</v>
      </c>
      <c r="E26" s="60">
        <v>4500</v>
      </c>
      <c r="F26" s="68">
        <v>4434.67</v>
      </c>
      <c r="G26" s="76">
        <f t="shared" si="3"/>
        <v>98.548222222222222</v>
      </c>
    </row>
    <row r="27" spans="2:7" ht="15" customHeight="1" x14ac:dyDescent="0.2">
      <c r="B27" s="72">
        <v>3225</v>
      </c>
      <c r="C27" s="72" t="s">
        <v>123</v>
      </c>
      <c r="D27" s="60">
        <v>1500</v>
      </c>
      <c r="E27" s="60">
        <v>1500</v>
      </c>
      <c r="F27" s="68">
        <v>623.96</v>
      </c>
      <c r="G27" s="76">
        <f t="shared" si="3"/>
        <v>41.597333333333339</v>
      </c>
    </row>
    <row r="28" spans="2:7" ht="15" customHeight="1" x14ac:dyDescent="0.2">
      <c r="B28" s="72">
        <v>3227</v>
      </c>
      <c r="C28" s="72" t="s">
        <v>124</v>
      </c>
      <c r="D28" s="60">
        <v>600</v>
      </c>
      <c r="E28" s="60">
        <f t="shared" si="2"/>
        <v>600</v>
      </c>
      <c r="F28" s="68">
        <v>516.96</v>
      </c>
      <c r="G28" s="76">
        <f t="shared" si="3"/>
        <v>86.16</v>
      </c>
    </row>
    <row r="29" spans="2:7" s="66" customFormat="1" ht="15" customHeight="1" x14ac:dyDescent="0.25">
      <c r="B29" s="54">
        <v>322</v>
      </c>
      <c r="C29" s="54" t="s">
        <v>78</v>
      </c>
      <c r="D29" s="58">
        <f>SUM(D24:D28)</f>
        <v>37780</v>
      </c>
      <c r="E29" s="58">
        <f>SUM(E24:E28)</f>
        <v>40417.9</v>
      </c>
      <c r="F29" s="69">
        <f>SUM(F24:F28)</f>
        <v>42013.58</v>
      </c>
      <c r="G29" s="76">
        <f t="shared" si="3"/>
        <v>103.94795375316382</v>
      </c>
    </row>
    <row r="30" spans="2:7" ht="15" customHeight="1" x14ac:dyDescent="0.2">
      <c r="B30" s="72">
        <v>3231</v>
      </c>
      <c r="C30" s="72" t="s">
        <v>72</v>
      </c>
      <c r="D30" s="60">
        <v>2500</v>
      </c>
      <c r="E30" s="60">
        <f t="shared" si="2"/>
        <v>2500</v>
      </c>
      <c r="F30" s="68">
        <v>2243.71</v>
      </c>
      <c r="G30" s="76">
        <f t="shared" si="3"/>
        <v>89.748400000000004</v>
      </c>
    </row>
    <row r="31" spans="2:7" ht="15" customHeight="1" x14ac:dyDescent="0.2">
      <c r="B31" s="72">
        <v>3234</v>
      </c>
      <c r="C31" s="72" t="s">
        <v>74</v>
      </c>
      <c r="D31" s="60">
        <v>12000</v>
      </c>
      <c r="E31" s="60">
        <v>13899.36</v>
      </c>
      <c r="F31" s="60">
        <v>13964.46</v>
      </c>
      <c r="G31" s="76">
        <f t="shared" si="3"/>
        <v>100.46836688883516</v>
      </c>
    </row>
    <row r="32" spans="2:7" ht="15" customHeight="1" x14ac:dyDescent="0.2">
      <c r="B32" s="72">
        <v>3236</v>
      </c>
      <c r="C32" s="72" t="s">
        <v>75</v>
      </c>
      <c r="D32" s="60">
        <v>4000</v>
      </c>
      <c r="E32" s="60">
        <v>4000</v>
      </c>
      <c r="F32" s="68">
        <v>5263.92</v>
      </c>
      <c r="G32" s="76">
        <f t="shared" si="3"/>
        <v>131.59799999999998</v>
      </c>
    </row>
    <row r="33" spans="2:7" ht="15" customHeight="1" x14ac:dyDescent="0.2">
      <c r="B33" s="72">
        <v>3237</v>
      </c>
      <c r="C33" s="72" t="s">
        <v>125</v>
      </c>
      <c r="D33" s="60">
        <v>1000</v>
      </c>
      <c r="E33" s="60">
        <f t="shared" si="2"/>
        <v>1000</v>
      </c>
      <c r="F33" s="60">
        <v>1300.18</v>
      </c>
      <c r="G33" s="76">
        <f t="shared" si="3"/>
        <v>130.018</v>
      </c>
    </row>
    <row r="34" spans="2:7" ht="15" customHeight="1" x14ac:dyDescent="0.2">
      <c r="B34" s="72">
        <v>32373</v>
      </c>
      <c r="C34" s="72" t="s">
        <v>126</v>
      </c>
      <c r="D34" s="60">
        <v>300</v>
      </c>
      <c r="E34" s="60">
        <f t="shared" si="2"/>
        <v>300</v>
      </c>
      <c r="F34" s="60">
        <v>136.21</v>
      </c>
      <c r="G34" s="76">
        <f t="shared" si="3"/>
        <v>45.403333333333336</v>
      </c>
    </row>
    <row r="35" spans="2:7" ht="15" customHeight="1" x14ac:dyDescent="0.2">
      <c r="B35" s="72">
        <v>3238</v>
      </c>
      <c r="C35" s="72" t="s">
        <v>76</v>
      </c>
      <c r="D35" s="60">
        <v>1800</v>
      </c>
      <c r="E35" s="60">
        <f t="shared" si="2"/>
        <v>1800</v>
      </c>
      <c r="F35" s="68">
        <v>1415.25</v>
      </c>
      <c r="G35" s="76">
        <f t="shared" si="3"/>
        <v>78.625</v>
      </c>
    </row>
    <row r="36" spans="2:7" ht="15" customHeight="1" x14ac:dyDescent="0.2">
      <c r="B36" s="72">
        <v>3239</v>
      </c>
      <c r="C36" s="72" t="s">
        <v>77</v>
      </c>
      <c r="D36" s="60">
        <v>2200</v>
      </c>
      <c r="E36" s="60">
        <f t="shared" si="2"/>
        <v>2200</v>
      </c>
      <c r="F36" s="60">
        <v>1375.63</v>
      </c>
      <c r="G36" s="76">
        <f t="shared" si="3"/>
        <v>62.528636363636366</v>
      </c>
    </row>
    <row r="37" spans="2:7" s="66" customFormat="1" ht="15" customHeight="1" x14ac:dyDescent="0.25">
      <c r="B37" s="54">
        <v>323</v>
      </c>
      <c r="C37" s="54" t="s">
        <v>127</v>
      </c>
      <c r="D37" s="58">
        <f>SUM(D30:D36)</f>
        <v>23800</v>
      </c>
      <c r="E37" s="58">
        <f>SUM(E30:E36)</f>
        <v>25699.360000000001</v>
      </c>
      <c r="F37" s="69">
        <f>SUM(F30:F36)</f>
        <v>25699.359999999997</v>
      </c>
      <c r="G37" s="76">
        <f t="shared" si="3"/>
        <v>99.999999999999986</v>
      </c>
    </row>
    <row r="38" spans="2:7" ht="15" customHeight="1" x14ac:dyDescent="0.2">
      <c r="B38" s="72">
        <v>3292</v>
      </c>
      <c r="C38" s="72" t="s">
        <v>128</v>
      </c>
      <c r="D38" s="60">
        <v>2000</v>
      </c>
      <c r="E38" s="60">
        <v>1942.69</v>
      </c>
      <c r="F38" s="60">
        <v>1967.7</v>
      </c>
      <c r="G38" s="76">
        <f t="shared" si="3"/>
        <v>101.28739016518334</v>
      </c>
    </row>
    <row r="39" spans="2:7" ht="15" customHeight="1" x14ac:dyDescent="0.2">
      <c r="B39" s="72">
        <v>3293</v>
      </c>
      <c r="C39" s="72" t="s">
        <v>88</v>
      </c>
      <c r="D39" s="60">
        <v>500</v>
      </c>
      <c r="E39" s="60">
        <v>400</v>
      </c>
      <c r="F39" s="60">
        <v>369.16</v>
      </c>
      <c r="G39" s="76">
        <f t="shared" si="3"/>
        <v>92.29</v>
      </c>
    </row>
    <row r="40" spans="2:7" ht="15" customHeight="1" x14ac:dyDescent="0.2">
      <c r="B40" s="72">
        <v>3294</v>
      </c>
      <c r="C40" s="72" t="s">
        <v>129</v>
      </c>
      <c r="D40" s="60">
        <v>70</v>
      </c>
      <c r="E40" s="60">
        <f t="shared" si="2"/>
        <v>70</v>
      </c>
      <c r="F40" s="60">
        <v>70</v>
      </c>
      <c r="G40" s="76">
        <f t="shared" si="3"/>
        <v>100</v>
      </c>
    </row>
    <row r="41" spans="2:7" ht="15" customHeight="1" x14ac:dyDescent="0.2">
      <c r="B41" s="72">
        <v>3299</v>
      </c>
      <c r="C41" s="72" t="s">
        <v>86</v>
      </c>
      <c r="D41" s="60">
        <v>1008</v>
      </c>
      <c r="E41" s="60">
        <f t="shared" si="2"/>
        <v>1008</v>
      </c>
      <c r="F41" s="60">
        <v>1013.83</v>
      </c>
      <c r="G41" s="76">
        <f t="shared" si="3"/>
        <v>100.57837301587303</v>
      </c>
    </row>
    <row r="42" spans="2:7" ht="15" customHeight="1" x14ac:dyDescent="0.2">
      <c r="B42" s="54">
        <v>329</v>
      </c>
      <c r="C42" s="54" t="s">
        <v>86</v>
      </c>
      <c r="D42" s="58">
        <f>SUM(D38:D41)</f>
        <v>3578</v>
      </c>
      <c r="E42" s="58">
        <f>SUM(E38:E41)</f>
        <v>3420.69</v>
      </c>
      <c r="F42" s="69">
        <f>SUM(F38:F41)</f>
        <v>3420.69</v>
      </c>
      <c r="G42" s="76">
        <f t="shared" si="3"/>
        <v>100</v>
      </c>
    </row>
    <row r="43" spans="2:7" ht="15" customHeight="1" x14ac:dyDescent="0.2">
      <c r="B43" s="54">
        <v>32</v>
      </c>
      <c r="C43" s="54" t="s">
        <v>11</v>
      </c>
      <c r="D43" s="58">
        <f>D42+D37+D29+D23</f>
        <v>67158</v>
      </c>
      <c r="E43" s="58">
        <f>E42+E37+E29+E23</f>
        <v>71591.03</v>
      </c>
      <c r="F43" s="58">
        <f>F42+F37+F29+F23</f>
        <v>73186.710000000006</v>
      </c>
      <c r="G43" s="76">
        <f t="shared" si="3"/>
        <v>102.22888258487133</v>
      </c>
    </row>
    <row r="44" spans="2:7" ht="24" customHeight="1" x14ac:dyDescent="0.2">
      <c r="B44" s="237" t="s">
        <v>130</v>
      </c>
      <c r="C44" s="237"/>
      <c r="D44" s="134">
        <f>D43</f>
        <v>67158</v>
      </c>
      <c r="E44" s="134">
        <f>E43</f>
        <v>71591.03</v>
      </c>
      <c r="F44" s="134">
        <f>F43</f>
        <v>73186.710000000006</v>
      </c>
      <c r="G44" s="135">
        <f t="shared" si="3"/>
        <v>102.22888258487133</v>
      </c>
    </row>
    <row r="45" spans="2:7" ht="15" customHeight="1" x14ac:dyDescent="0.2">
      <c r="B45" s="233" t="s">
        <v>131</v>
      </c>
      <c r="C45" s="233"/>
      <c r="D45" s="158">
        <f>D44+D18</f>
        <v>80158</v>
      </c>
      <c r="E45" s="158">
        <f t="shared" ref="E45:F45" si="5">E44+E18</f>
        <v>84591.03</v>
      </c>
      <c r="F45" s="158">
        <f t="shared" si="5"/>
        <v>84591.03</v>
      </c>
      <c r="G45" s="156">
        <f t="shared" si="3"/>
        <v>100</v>
      </c>
    </row>
    <row r="46" spans="2:7" ht="15" customHeight="1" x14ac:dyDescent="0.2">
      <c r="B46" s="231" t="s">
        <v>132</v>
      </c>
      <c r="C46" s="231"/>
      <c r="D46" s="159">
        <f t="shared" ref="D46:E46" si="6">D45</f>
        <v>80158</v>
      </c>
      <c r="E46" s="159">
        <f t="shared" si="6"/>
        <v>84591.03</v>
      </c>
      <c r="F46" s="159">
        <f t="shared" ref="F46" si="7">F45</f>
        <v>84591.03</v>
      </c>
      <c r="G46" s="152">
        <f t="shared" si="3"/>
        <v>100</v>
      </c>
    </row>
    <row r="47" spans="2:7" ht="15" customHeight="1" x14ac:dyDescent="0.2">
      <c r="B47" s="149" t="s">
        <v>133</v>
      </c>
      <c r="C47" s="149"/>
      <c r="D47" s="150"/>
      <c r="E47" s="160"/>
      <c r="F47" s="161"/>
      <c r="G47" s="152"/>
    </row>
    <row r="48" spans="2:7" ht="15" customHeight="1" x14ac:dyDescent="0.2">
      <c r="B48" s="153" t="s">
        <v>119</v>
      </c>
      <c r="C48" s="153"/>
      <c r="D48" s="154"/>
      <c r="E48" s="162"/>
      <c r="F48" s="163"/>
      <c r="G48" s="156"/>
    </row>
    <row r="49" spans="2:7" ht="15" customHeight="1" x14ac:dyDescent="0.2">
      <c r="B49" s="137" t="s">
        <v>120</v>
      </c>
      <c r="C49" s="137"/>
      <c r="D49" s="122"/>
      <c r="E49" s="136"/>
      <c r="F49" s="164"/>
      <c r="G49" s="135"/>
    </row>
    <row r="50" spans="2:7" ht="15" customHeight="1" x14ac:dyDescent="0.2">
      <c r="B50" s="53">
        <v>3232</v>
      </c>
      <c r="C50" s="53" t="s">
        <v>73</v>
      </c>
      <c r="D50" s="60">
        <v>5000</v>
      </c>
      <c r="E50" s="60">
        <v>9434.2000000000007</v>
      </c>
      <c r="F50" s="68">
        <v>9434.2000000000007</v>
      </c>
      <c r="G50" s="76">
        <f t="shared" si="3"/>
        <v>100</v>
      </c>
    </row>
    <row r="51" spans="2:7" s="66" customFormat="1" ht="15" customHeight="1" x14ac:dyDescent="0.25">
      <c r="B51" s="54">
        <v>323</v>
      </c>
      <c r="C51" s="54" t="s">
        <v>127</v>
      </c>
      <c r="D51" s="58">
        <f>D50</f>
        <v>5000</v>
      </c>
      <c r="E51" s="58">
        <f>E50</f>
        <v>9434.2000000000007</v>
      </c>
      <c r="F51" s="69">
        <f>F50</f>
        <v>9434.2000000000007</v>
      </c>
      <c r="G51" s="76">
        <f t="shared" si="3"/>
        <v>100</v>
      </c>
    </row>
    <row r="52" spans="2:7" s="66" customFormat="1" ht="15" customHeight="1" x14ac:dyDescent="0.25">
      <c r="B52" s="54">
        <v>32</v>
      </c>
      <c r="C52" s="54" t="s">
        <v>11</v>
      </c>
      <c r="D52" s="58">
        <f t="shared" ref="D52:E55" si="8">D51</f>
        <v>5000</v>
      </c>
      <c r="E52" s="58">
        <f t="shared" si="8"/>
        <v>9434.2000000000007</v>
      </c>
      <c r="F52" s="69">
        <f t="shared" ref="F52:F55" si="9">F51</f>
        <v>9434.2000000000007</v>
      </c>
      <c r="G52" s="76">
        <f t="shared" si="3"/>
        <v>100</v>
      </c>
    </row>
    <row r="53" spans="2:7" s="66" customFormat="1" ht="30" customHeight="1" x14ac:dyDescent="0.25">
      <c r="B53" s="221" t="s">
        <v>130</v>
      </c>
      <c r="C53" s="221"/>
      <c r="D53" s="134">
        <f t="shared" si="8"/>
        <v>5000</v>
      </c>
      <c r="E53" s="134">
        <f t="shared" si="8"/>
        <v>9434.2000000000007</v>
      </c>
      <c r="F53" s="124">
        <f t="shared" si="9"/>
        <v>9434.2000000000007</v>
      </c>
      <c r="G53" s="135">
        <f t="shared" si="3"/>
        <v>100</v>
      </c>
    </row>
    <row r="54" spans="2:7" s="66" customFormat="1" ht="15" customHeight="1" x14ac:dyDescent="0.25">
      <c r="B54" s="233" t="s">
        <v>131</v>
      </c>
      <c r="C54" s="233"/>
      <c r="D54" s="158">
        <f t="shared" si="8"/>
        <v>5000</v>
      </c>
      <c r="E54" s="158">
        <f t="shared" si="8"/>
        <v>9434.2000000000007</v>
      </c>
      <c r="F54" s="165">
        <f t="shared" si="9"/>
        <v>9434.2000000000007</v>
      </c>
      <c r="G54" s="156">
        <f t="shared" si="3"/>
        <v>100</v>
      </c>
    </row>
    <row r="55" spans="2:7" s="66" customFormat="1" ht="15" customHeight="1" x14ac:dyDescent="0.25">
      <c r="B55" s="231" t="s">
        <v>134</v>
      </c>
      <c r="C55" s="231"/>
      <c r="D55" s="159">
        <f t="shared" si="8"/>
        <v>5000</v>
      </c>
      <c r="E55" s="159">
        <f t="shared" si="8"/>
        <v>9434.2000000000007</v>
      </c>
      <c r="F55" s="166">
        <f t="shared" si="9"/>
        <v>9434.2000000000007</v>
      </c>
      <c r="G55" s="152">
        <f t="shared" si="3"/>
        <v>100</v>
      </c>
    </row>
    <row r="56" spans="2:7" ht="15" customHeight="1" x14ac:dyDescent="0.2">
      <c r="B56" s="149" t="s">
        <v>135</v>
      </c>
      <c r="C56" s="149"/>
      <c r="D56" s="150"/>
      <c r="E56" s="160"/>
      <c r="F56" s="161"/>
      <c r="G56" s="152"/>
    </row>
    <row r="57" spans="2:7" ht="15" customHeight="1" x14ac:dyDescent="0.2">
      <c r="B57" s="153" t="s">
        <v>119</v>
      </c>
      <c r="C57" s="153"/>
      <c r="D57" s="154"/>
      <c r="E57" s="162"/>
      <c r="F57" s="163"/>
      <c r="G57" s="156"/>
    </row>
    <row r="58" spans="2:7" ht="15" customHeight="1" x14ac:dyDescent="0.2">
      <c r="B58" s="137" t="s">
        <v>136</v>
      </c>
      <c r="C58" s="137"/>
      <c r="D58" s="122"/>
      <c r="E58" s="136"/>
      <c r="F58" s="164"/>
      <c r="G58" s="135"/>
    </row>
    <row r="59" spans="2:7" ht="15" customHeight="1" x14ac:dyDescent="0.2">
      <c r="B59" s="53">
        <v>32319</v>
      </c>
      <c r="C59" s="53" t="s">
        <v>137</v>
      </c>
      <c r="D59" s="60">
        <v>83199</v>
      </c>
      <c r="E59" s="60">
        <v>85091.28</v>
      </c>
      <c r="F59" s="60">
        <v>85091.28</v>
      </c>
      <c r="G59" s="76">
        <f t="shared" si="3"/>
        <v>100</v>
      </c>
    </row>
    <row r="60" spans="2:7" s="66" customFormat="1" ht="15" customHeight="1" x14ac:dyDescent="0.25">
      <c r="B60" s="54">
        <v>323</v>
      </c>
      <c r="C60" s="54" t="s">
        <v>127</v>
      </c>
      <c r="D60" s="58">
        <f>D59</f>
        <v>83199</v>
      </c>
      <c r="E60" s="58">
        <f>E59</f>
        <v>85091.28</v>
      </c>
      <c r="F60" s="58">
        <f>F59</f>
        <v>85091.28</v>
      </c>
      <c r="G60" s="76">
        <f t="shared" si="3"/>
        <v>100</v>
      </c>
    </row>
    <row r="61" spans="2:7" s="66" customFormat="1" ht="15" customHeight="1" x14ac:dyDescent="0.25">
      <c r="B61" s="54">
        <v>32</v>
      </c>
      <c r="C61" s="54" t="s">
        <v>11</v>
      </c>
      <c r="D61" s="58">
        <f t="shared" ref="D61:E62" si="10">D60</f>
        <v>83199</v>
      </c>
      <c r="E61" s="58">
        <f t="shared" si="10"/>
        <v>85091.28</v>
      </c>
      <c r="F61" s="58">
        <f t="shared" ref="F61:F62" si="11">F60</f>
        <v>85091.28</v>
      </c>
      <c r="G61" s="76">
        <f t="shared" si="3"/>
        <v>100</v>
      </c>
    </row>
    <row r="62" spans="2:7" s="66" customFormat="1" ht="15" customHeight="1" x14ac:dyDescent="0.25">
      <c r="B62" s="221" t="s">
        <v>138</v>
      </c>
      <c r="C62" s="221"/>
      <c r="D62" s="134">
        <f t="shared" si="10"/>
        <v>83199</v>
      </c>
      <c r="E62" s="134">
        <f t="shared" si="10"/>
        <v>85091.28</v>
      </c>
      <c r="F62" s="134">
        <f t="shared" si="11"/>
        <v>85091.28</v>
      </c>
      <c r="G62" s="135">
        <f t="shared" si="3"/>
        <v>100</v>
      </c>
    </row>
    <row r="63" spans="2:7" ht="15" customHeight="1" x14ac:dyDescent="0.2">
      <c r="B63" s="52" t="s">
        <v>120</v>
      </c>
      <c r="C63" s="52"/>
      <c r="D63" s="59"/>
      <c r="E63" s="59"/>
      <c r="F63" s="59"/>
      <c r="G63" s="76"/>
    </row>
    <row r="64" spans="2:7" ht="15" customHeight="1" x14ac:dyDescent="0.2">
      <c r="B64" s="54">
        <v>32319</v>
      </c>
      <c r="C64" s="53" t="s">
        <v>137</v>
      </c>
      <c r="D64" s="60">
        <v>0</v>
      </c>
      <c r="E64" s="60">
        <f t="shared" si="2"/>
        <v>0</v>
      </c>
      <c r="F64" s="60">
        <v>0</v>
      </c>
      <c r="G64" s="76" t="e">
        <f t="shared" si="3"/>
        <v>#DIV/0!</v>
      </c>
    </row>
    <row r="65" spans="2:7" s="66" customFormat="1" ht="15" customHeight="1" x14ac:dyDescent="0.25">
      <c r="B65" s="54">
        <v>323</v>
      </c>
      <c r="C65" s="54" t="s">
        <v>127</v>
      </c>
      <c r="D65" s="58">
        <f>D64</f>
        <v>0</v>
      </c>
      <c r="E65" s="60">
        <f t="shared" si="2"/>
        <v>0</v>
      </c>
      <c r="F65" s="58">
        <f>F64</f>
        <v>0</v>
      </c>
      <c r="G65" s="76" t="e">
        <f t="shared" si="3"/>
        <v>#DIV/0!</v>
      </c>
    </row>
    <row r="66" spans="2:7" s="66" customFormat="1" ht="15" customHeight="1" x14ac:dyDescent="0.25">
      <c r="B66" s="54">
        <v>32</v>
      </c>
      <c r="C66" s="54" t="s">
        <v>11</v>
      </c>
      <c r="D66" s="58">
        <f t="shared" ref="D66:D67" si="12">D65</f>
        <v>0</v>
      </c>
      <c r="E66" s="60">
        <f t="shared" si="2"/>
        <v>0</v>
      </c>
      <c r="F66" s="58">
        <f>F65</f>
        <v>0</v>
      </c>
      <c r="G66" s="76" t="e">
        <f t="shared" si="3"/>
        <v>#DIV/0!</v>
      </c>
    </row>
    <row r="67" spans="2:7" s="66" customFormat="1" ht="27" customHeight="1" x14ac:dyDescent="0.25">
      <c r="B67" s="221" t="s">
        <v>139</v>
      </c>
      <c r="C67" s="221"/>
      <c r="D67" s="134">
        <f t="shared" si="12"/>
        <v>0</v>
      </c>
      <c r="E67" s="134">
        <f>D67</f>
        <v>0</v>
      </c>
      <c r="F67" s="134">
        <f>F66</f>
        <v>0</v>
      </c>
      <c r="G67" s="135" t="e">
        <f t="shared" si="3"/>
        <v>#DIV/0!</v>
      </c>
    </row>
    <row r="68" spans="2:7" s="66" customFormat="1" ht="15" customHeight="1" x14ac:dyDescent="0.25">
      <c r="B68" s="233" t="s">
        <v>131</v>
      </c>
      <c r="C68" s="233"/>
      <c r="D68" s="158">
        <f>D67+D62</f>
        <v>83199</v>
      </c>
      <c r="E68" s="158">
        <f t="shared" ref="E68" si="13">E67+E61</f>
        <v>85091.28</v>
      </c>
      <c r="F68" s="158">
        <f t="shared" ref="F68" si="14">F67+F61</f>
        <v>85091.28</v>
      </c>
      <c r="G68" s="156">
        <f t="shared" si="3"/>
        <v>100</v>
      </c>
    </row>
    <row r="69" spans="2:7" s="66" customFormat="1" ht="15" customHeight="1" x14ac:dyDescent="0.25">
      <c r="B69" s="231" t="s">
        <v>140</v>
      </c>
      <c r="C69" s="231"/>
      <c r="D69" s="159">
        <f>D68</f>
        <v>83199</v>
      </c>
      <c r="E69" s="159">
        <f t="shared" ref="E69:F69" si="15">E68</f>
        <v>85091.28</v>
      </c>
      <c r="F69" s="159">
        <f t="shared" si="15"/>
        <v>85091.28</v>
      </c>
      <c r="G69" s="152">
        <f t="shared" si="3"/>
        <v>100</v>
      </c>
    </row>
    <row r="70" spans="2:7" ht="15" customHeight="1" x14ac:dyDescent="0.2">
      <c r="B70" s="149" t="s">
        <v>141</v>
      </c>
      <c r="C70" s="149"/>
      <c r="D70" s="150"/>
      <c r="E70" s="160"/>
      <c r="F70" s="161"/>
      <c r="G70" s="152"/>
    </row>
    <row r="71" spans="2:7" ht="15" customHeight="1" x14ac:dyDescent="0.2">
      <c r="B71" s="153" t="s">
        <v>119</v>
      </c>
      <c r="C71" s="153"/>
      <c r="D71" s="154"/>
      <c r="E71" s="162"/>
      <c r="F71" s="163"/>
      <c r="G71" s="156"/>
    </row>
    <row r="72" spans="2:7" ht="15" customHeight="1" x14ac:dyDescent="0.2">
      <c r="B72" s="52" t="s">
        <v>120</v>
      </c>
      <c r="C72" s="52"/>
      <c r="D72" s="59"/>
      <c r="E72" s="60"/>
      <c r="F72" s="68"/>
      <c r="G72" s="76"/>
    </row>
    <row r="73" spans="2:7" ht="15" customHeight="1" x14ac:dyDescent="0.2">
      <c r="B73" s="53">
        <v>4221</v>
      </c>
      <c r="C73" s="53" t="s">
        <v>96</v>
      </c>
      <c r="D73" s="60">
        <v>1500</v>
      </c>
      <c r="E73" s="60">
        <v>1763.7</v>
      </c>
      <c r="F73" s="68">
        <v>1767.48</v>
      </c>
      <c r="G73" s="76">
        <f t="shared" si="3"/>
        <v>100.21432216363326</v>
      </c>
    </row>
    <row r="74" spans="2:7" ht="15" customHeight="1" x14ac:dyDescent="0.2">
      <c r="B74" s="53">
        <v>4227</v>
      </c>
      <c r="C74" s="53" t="s">
        <v>142</v>
      </c>
      <c r="D74" s="60">
        <v>500</v>
      </c>
      <c r="E74" s="60">
        <v>500</v>
      </c>
      <c r="F74" s="68">
        <v>502.6</v>
      </c>
      <c r="G74" s="76">
        <f t="shared" si="3"/>
        <v>100.52000000000001</v>
      </c>
    </row>
    <row r="75" spans="2:7" ht="15" customHeight="1" x14ac:dyDescent="0.2">
      <c r="B75" s="54">
        <v>422</v>
      </c>
      <c r="C75" s="54" t="s">
        <v>95</v>
      </c>
      <c r="D75" s="58">
        <f>D74+D73</f>
        <v>2000</v>
      </c>
      <c r="E75" s="58">
        <f>E74+E73</f>
        <v>2263.6999999999998</v>
      </c>
      <c r="F75" s="58">
        <f>SUM(F73:F74)</f>
        <v>2270.08</v>
      </c>
      <c r="G75" s="76">
        <f t="shared" si="3"/>
        <v>100.28183946636038</v>
      </c>
    </row>
    <row r="76" spans="2:7" ht="15" customHeight="1" x14ac:dyDescent="0.2">
      <c r="B76" s="72">
        <v>4241</v>
      </c>
      <c r="C76" s="53" t="s">
        <v>143</v>
      </c>
      <c r="D76" s="68">
        <v>300</v>
      </c>
      <c r="E76" s="60">
        <f t="shared" si="2"/>
        <v>300</v>
      </c>
      <c r="F76" s="68">
        <v>293.62</v>
      </c>
      <c r="G76" s="76">
        <f t="shared" si="3"/>
        <v>97.873333333333335</v>
      </c>
    </row>
    <row r="77" spans="2:7" ht="15" customHeight="1" x14ac:dyDescent="0.2">
      <c r="B77" s="54">
        <v>424</v>
      </c>
      <c r="C77" s="54" t="s">
        <v>144</v>
      </c>
      <c r="D77" s="58">
        <f>SUM(D76)</f>
        <v>300</v>
      </c>
      <c r="E77" s="58">
        <f t="shared" si="2"/>
        <v>300</v>
      </c>
      <c r="F77" s="58">
        <f>SUM(F76)</f>
        <v>293.62</v>
      </c>
      <c r="G77" s="76">
        <f t="shared" si="3"/>
        <v>97.873333333333335</v>
      </c>
    </row>
    <row r="78" spans="2:7" ht="15" customHeight="1" x14ac:dyDescent="0.2">
      <c r="B78" s="54">
        <v>42</v>
      </c>
      <c r="C78" s="54" t="s">
        <v>94</v>
      </c>
      <c r="D78" s="69">
        <f t="shared" ref="D78:F78" si="16">D77+D75</f>
        <v>2300</v>
      </c>
      <c r="E78" s="69">
        <f t="shared" si="16"/>
        <v>2563.6999999999998</v>
      </c>
      <c r="F78" s="69">
        <f t="shared" si="16"/>
        <v>2563.6999999999998</v>
      </c>
      <c r="G78" s="76">
        <f t="shared" si="3"/>
        <v>100</v>
      </c>
    </row>
    <row r="79" spans="2:7" ht="24.75" customHeight="1" x14ac:dyDescent="0.2">
      <c r="B79" s="221" t="s">
        <v>145</v>
      </c>
      <c r="C79" s="221"/>
      <c r="D79" s="124">
        <f>D78</f>
        <v>2300</v>
      </c>
      <c r="E79" s="124">
        <f>E78</f>
        <v>2563.6999999999998</v>
      </c>
      <c r="F79" s="124">
        <f>F78</f>
        <v>2563.6999999999998</v>
      </c>
      <c r="G79" s="135">
        <f t="shared" si="3"/>
        <v>100</v>
      </c>
    </row>
    <row r="80" spans="2:7" ht="15" customHeight="1" x14ac:dyDescent="0.2">
      <c r="B80" s="233" t="s">
        <v>131</v>
      </c>
      <c r="C80" s="233"/>
      <c r="D80" s="165">
        <f t="shared" ref="D80:E81" si="17">D79</f>
        <v>2300</v>
      </c>
      <c r="E80" s="165">
        <f t="shared" si="17"/>
        <v>2563.6999999999998</v>
      </c>
      <c r="F80" s="165">
        <f t="shared" ref="F80:F81" si="18">F79</f>
        <v>2563.6999999999998</v>
      </c>
      <c r="G80" s="156">
        <f t="shared" si="3"/>
        <v>100</v>
      </c>
    </row>
    <row r="81" spans="2:7" ht="15" customHeight="1" x14ac:dyDescent="0.2">
      <c r="B81" s="231" t="s">
        <v>146</v>
      </c>
      <c r="C81" s="231"/>
      <c r="D81" s="166">
        <f t="shared" si="17"/>
        <v>2300</v>
      </c>
      <c r="E81" s="166">
        <f t="shared" si="17"/>
        <v>2563.6999999999998</v>
      </c>
      <c r="F81" s="166">
        <f t="shared" si="18"/>
        <v>2563.6999999999998</v>
      </c>
      <c r="G81" s="152">
        <f t="shared" si="3"/>
        <v>100</v>
      </c>
    </row>
    <row r="82" spans="2:7" ht="15" customHeight="1" thickBot="1" x14ac:dyDescent="0.25">
      <c r="B82" s="232" t="s">
        <v>147</v>
      </c>
      <c r="C82" s="232"/>
      <c r="D82" s="176">
        <f>D81+D69+D55+D46</f>
        <v>170657</v>
      </c>
      <c r="E82" s="176">
        <f>E81+E69+E55+E46</f>
        <v>181680.21</v>
      </c>
      <c r="F82" s="176">
        <f>F81+F69+F55+F46</f>
        <v>181680.21</v>
      </c>
      <c r="G82" s="177">
        <f t="shared" si="3"/>
        <v>100</v>
      </c>
    </row>
    <row r="83" spans="2:7" ht="15" customHeight="1" x14ac:dyDescent="0.2">
      <c r="B83" s="171" t="s">
        <v>148</v>
      </c>
      <c r="C83" s="171"/>
      <c r="D83" s="172"/>
      <c r="E83" s="173"/>
      <c r="F83" s="174"/>
      <c r="G83" s="175"/>
    </row>
    <row r="84" spans="2:7" ht="15" customHeight="1" x14ac:dyDescent="0.2">
      <c r="B84" s="149" t="s">
        <v>149</v>
      </c>
      <c r="C84" s="149"/>
      <c r="D84" s="150"/>
      <c r="E84" s="160"/>
      <c r="F84" s="161"/>
      <c r="G84" s="152"/>
    </row>
    <row r="85" spans="2:7" ht="15" customHeight="1" x14ac:dyDescent="0.2">
      <c r="B85" s="153" t="s">
        <v>119</v>
      </c>
      <c r="C85" s="153"/>
      <c r="D85" s="154"/>
      <c r="E85" s="162"/>
      <c r="F85" s="163"/>
      <c r="G85" s="156"/>
    </row>
    <row r="86" spans="2:7" ht="15" customHeight="1" x14ac:dyDescent="0.2">
      <c r="B86" s="137" t="s">
        <v>150</v>
      </c>
      <c r="C86" s="137"/>
      <c r="D86" s="59"/>
      <c r="E86" s="60"/>
      <c r="F86" s="68"/>
      <c r="G86" s="76"/>
    </row>
    <row r="87" spans="2:7" ht="15" customHeight="1" x14ac:dyDescent="0.2">
      <c r="B87" s="53">
        <v>3213</v>
      </c>
      <c r="C87" s="53" t="s">
        <v>70</v>
      </c>
      <c r="D87" s="60">
        <v>500</v>
      </c>
      <c r="E87" s="60">
        <v>500</v>
      </c>
      <c r="F87" s="68">
        <v>0</v>
      </c>
      <c r="G87" s="76">
        <v>0</v>
      </c>
    </row>
    <row r="88" spans="2:7" ht="15" customHeight="1" x14ac:dyDescent="0.2">
      <c r="B88" s="54">
        <v>321</v>
      </c>
      <c r="C88" s="54" t="s">
        <v>21</v>
      </c>
      <c r="D88" s="58">
        <f>SUM(D87)</f>
        <v>500</v>
      </c>
      <c r="E88" s="58">
        <f t="shared" ref="E88:E182" si="19">D88</f>
        <v>500</v>
      </c>
      <c r="F88" s="69">
        <v>0</v>
      </c>
      <c r="G88" s="76">
        <v>0</v>
      </c>
    </row>
    <row r="89" spans="2:7" ht="15" customHeight="1" x14ac:dyDescent="0.2">
      <c r="B89" s="53">
        <v>3222</v>
      </c>
      <c r="C89" s="53" t="s">
        <v>81</v>
      </c>
      <c r="D89" s="60">
        <v>1000</v>
      </c>
      <c r="E89" s="60">
        <f t="shared" si="19"/>
        <v>1000</v>
      </c>
      <c r="F89" s="60">
        <v>2507.7199999999998</v>
      </c>
      <c r="G89" s="76">
        <f t="shared" ref="G89:G177" si="20">F89/E89*100</f>
        <v>250.77199999999999</v>
      </c>
    </row>
    <row r="90" spans="2:7" ht="15" customHeight="1" x14ac:dyDescent="0.2">
      <c r="B90" s="72">
        <v>3225</v>
      </c>
      <c r="C90" s="72" t="s">
        <v>123</v>
      </c>
      <c r="D90" s="60">
        <v>100</v>
      </c>
      <c r="E90" s="60">
        <v>100</v>
      </c>
      <c r="F90" s="68">
        <v>40.799999999999997</v>
      </c>
      <c r="G90" s="76">
        <f t="shared" si="20"/>
        <v>40.799999999999997</v>
      </c>
    </row>
    <row r="91" spans="2:7" ht="15" customHeight="1" x14ac:dyDescent="0.2">
      <c r="B91" s="54">
        <v>322</v>
      </c>
      <c r="C91" s="54" t="s">
        <v>151</v>
      </c>
      <c r="D91" s="58">
        <f>SUM(D89:D90)</f>
        <v>1100</v>
      </c>
      <c r="E91" s="58">
        <f t="shared" ref="E91:F91" si="21">SUM(E89:E90)</f>
        <v>1100</v>
      </c>
      <c r="F91" s="58">
        <f t="shared" si="21"/>
        <v>2548.52</v>
      </c>
      <c r="G91" s="76">
        <f t="shared" si="20"/>
        <v>231.68363636363637</v>
      </c>
    </row>
    <row r="92" spans="2:7" ht="15" customHeight="1" x14ac:dyDescent="0.2">
      <c r="B92" s="72">
        <v>3239</v>
      </c>
      <c r="C92" s="53" t="s">
        <v>77</v>
      </c>
      <c r="D92" s="68">
        <v>3000</v>
      </c>
      <c r="E92" s="60">
        <v>3000</v>
      </c>
      <c r="F92" s="68">
        <v>3707.59</v>
      </c>
      <c r="G92" s="76">
        <f t="shared" si="20"/>
        <v>123.58633333333333</v>
      </c>
    </row>
    <row r="93" spans="2:7" ht="15" customHeight="1" x14ac:dyDescent="0.2">
      <c r="B93" s="54">
        <v>323</v>
      </c>
      <c r="C93" s="54" t="s">
        <v>127</v>
      </c>
      <c r="D93" s="69">
        <f>D92</f>
        <v>3000</v>
      </c>
      <c r="E93" s="58">
        <f t="shared" si="19"/>
        <v>3000</v>
      </c>
      <c r="F93" s="58">
        <f>F92</f>
        <v>3707.59</v>
      </c>
      <c r="G93" s="76">
        <f t="shared" si="20"/>
        <v>123.58633333333333</v>
      </c>
    </row>
    <row r="94" spans="2:7" ht="15" customHeight="1" x14ac:dyDescent="0.2">
      <c r="B94" s="72">
        <v>3299</v>
      </c>
      <c r="C94" s="53" t="s">
        <v>86</v>
      </c>
      <c r="D94" s="68">
        <v>3000</v>
      </c>
      <c r="E94" s="60">
        <f t="shared" si="19"/>
        <v>3000</v>
      </c>
      <c r="F94" s="68">
        <v>3794.56</v>
      </c>
      <c r="G94" s="76">
        <f t="shared" si="20"/>
        <v>126.48533333333334</v>
      </c>
    </row>
    <row r="95" spans="2:7" ht="15" customHeight="1" x14ac:dyDescent="0.2">
      <c r="B95" s="54">
        <v>329</v>
      </c>
      <c r="C95" s="54" t="s">
        <v>86</v>
      </c>
      <c r="D95" s="69">
        <f>D94</f>
        <v>3000</v>
      </c>
      <c r="E95" s="58">
        <f t="shared" si="19"/>
        <v>3000</v>
      </c>
      <c r="F95" s="69">
        <f>F94</f>
        <v>3794.56</v>
      </c>
      <c r="G95" s="76">
        <f t="shared" si="20"/>
        <v>126.48533333333334</v>
      </c>
    </row>
    <row r="96" spans="2:7" ht="15" customHeight="1" x14ac:dyDescent="0.2">
      <c r="B96" s="54">
        <v>32</v>
      </c>
      <c r="C96" s="54" t="s">
        <v>11</v>
      </c>
      <c r="D96" s="58">
        <f>D95+D93+D91+D88</f>
        <v>7600</v>
      </c>
      <c r="E96" s="58">
        <f t="shared" si="19"/>
        <v>7600</v>
      </c>
      <c r="F96" s="69">
        <f>F95+F93+F91</f>
        <v>10050.67</v>
      </c>
      <c r="G96" s="76">
        <f t="shared" si="20"/>
        <v>132.24565789473684</v>
      </c>
    </row>
    <row r="97" spans="2:7" ht="15" customHeight="1" x14ac:dyDescent="0.2">
      <c r="B97" s="221" t="s">
        <v>152</v>
      </c>
      <c r="C97" s="221"/>
      <c r="D97" s="134">
        <f>D96</f>
        <v>7600</v>
      </c>
      <c r="E97" s="134">
        <f t="shared" ref="E97:F97" si="22">E96</f>
        <v>7600</v>
      </c>
      <c r="F97" s="134">
        <f t="shared" si="22"/>
        <v>10050.67</v>
      </c>
      <c r="G97" s="135">
        <f t="shared" si="20"/>
        <v>132.24565789473684</v>
      </c>
    </row>
    <row r="98" spans="2:7" ht="15" customHeight="1" x14ac:dyDescent="0.2">
      <c r="B98" s="137" t="s">
        <v>219</v>
      </c>
      <c r="C98" s="137"/>
      <c r="D98" s="134"/>
      <c r="E98" s="134"/>
      <c r="F98" s="134"/>
      <c r="G98" s="135"/>
    </row>
    <row r="99" spans="2:7" ht="15" customHeight="1" x14ac:dyDescent="0.2">
      <c r="B99" s="53">
        <v>3213</v>
      </c>
      <c r="C99" s="53" t="s">
        <v>70</v>
      </c>
      <c r="D99" s="60">
        <v>0</v>
      </c>
      <c r="E99" s="60">
        <f t="shared" si="19"/>
        <v>0</v>
      </c>
      <c r="F99" s="68">
        <v>0</v>
      </c>
      <c r="G99" s="76">
        <v>0</v>
      </c>
    </row>
    <row r="100" spans="2:7" ht="15" customHeight="1" x14ac:dyDescent="0.2">
      <c r="B100" s="54">
        <v>321</v>
      </c>
      <c r="C100" s="54" t="s">
        <v>21</v>
      </c>
      <c r="D100" s="58">
        <v>0</v>
      </c>
      <c r="E100" s="60">
        <f t="shared" si="19"/>
        <v>0</v>
      </c>
      <c r="F100" s="69">
        <f>F99</f>
        <v>0</v>
      </c>
      <c r="G100" s="76">
        <v>0</v>
      </c>
    </row>
    <row r="101" spans="2:7" ht="15" customHeight="1" x14ac:dyDescent="0.2">
      <c r="B101" s="54">
        <v>32</v>
      </c>
      <c r="C101" s="54" t="s">
        <v>11</v>
      </c>
      <c r="D101" s="58">
        <v>0</v>
      </c>
      <c r="E101" s="60">
        <f t="shared" si="19"/>
        <v>0</v>
      </c>
      <c r="F101" s="69">
        <f t="shared" ref="F101:F102" si="23">F100</f>
        <v>0</v>
      </c>
      <c r="G101" s="76">
        <v>0</v>
      </c>
    </row>
    <row r="102" spans="2:7" ht="15" customHeight="1" x14ac:dyDescent="0.2">
      <c r="B102" s="221" t="s">
        <v>182</v>
      </c>
      <c r="C102" s="221"/>
      <c r="D102" s="134">
        <v>0</v>
      </c>
      <c r="E102" s="136">
        <f t="shared" si="19"/>
        <v>0</v>
      </c>
      <c r="F102" s="124">
        <f t="shared" si="23"/>
        <v>0</v>
      </c>
      <c r="G102" s="135">
        <v>0</v>
      </c>
    </row>
    <row r="103" spans="2:7" ht="15" customHeight="1" x14ac:dyDescent="0.2">
      <c r="B103" s="137" t="s">
        <v>223</v>
      </c>
      <c r="C103" s="137"/>
      <c r="D103" s="134"/>
      <c r="E103" s="134"/>
      <c r="F103" s="134"/>
      <c r="G103" s="135"/>
    </row>
    <row r="104" spans="2:7" ht="15" customHeight="1" x14ac:dyDescent="0.2">
      <c r="B104" s="53">
        <v>3211</v>
      </c>
      <c r="C104" s="53" t="s">
        <v>121</v>
      </c>
      <c r="D104" s="60">
        <v>1500</v>
      </c>
      <c r="E104" s="60">
        <f t="shared" si="19"/>
        <v>1500</v>
      </c>
      <c r="F104" s="68">
        <v>1357</v>
      </c>
      <c r="G104" s="76">
        <v>0</v>
      </c>
    </row>
    <row r="105" spans="2:7" ht="15" customHeight="1" x14ac:dyDescent="0.2">
      <c r="B105" s="54">
        <v>321</v>
      </c>
      <c r="C105" s="54" t="s">
        <v>21</v>
      </c>
      <c r="D105" s="58">
        <f>D104</f>
        <v>1500</v>
      </c>
      <c r="E105" s="60">
        <f t="shared" si="19"/>
        <v>1500</v>
      </c>
      <c r="F105" s="69">
        <f>F104</f>
        <v>1357</v>
      </c>
      <c r="G105" s="76">
        <v>0</v>
      </c>
    </row>
    <row r="106" spans="2:7" ht="15" customHeight="1" x14ac:dyDescent="0.2">
      <c r="B106" s="54">
        <v>32</v>
      </c>
      <c r="C106" s="54" t="s">
        <v>11</v>
      </c>
      <c r="D106" s="58">
        <f t="shared" ref="D106:D107" si="24">D105</f>
        <v>1500</v>
      </c>
      <c r="E106" s="60">
        <f t="shared" si="19"/>
        <v>1500</v>
      </c>
      <c r="F106" s="69">
        <f t="shared" ref="F106:F107" si="25">F105</f>
        <v>1357</v>
      </c>
      <c r="G106" s="76">
        <v>0</v>
      </c>
    </row>
    <row r="107" spans="2:7" ht="15" customHeight="1" x14ac:dyDescent="0.2">
      <c r="B107" s="221" t="s">
        <v>220</v>
      </c>
      <c r="C107" s="221"/>
      <c r="D107" s="134">
        <f t="shared" si="24"/>
        <v>1500</v>
      </c>
      <c r="E107" s="134">
        <f t="shared" si="19"/>
        <v>1500</v>
      </c>
      <c r="F107" s="124">
        <f t="shared" si="25"/>
        <v>1357</v>
      </c>
      <c r="G107" s="135">
        <v>0</v>
      </c>
    </row>
    <row r="108" spans="2:7" ht="15" customHeight="1" x14ac:dyDescent="0.2">
      <c r="B108" s="137" t="s">
        <v>221</v>
      </c>
      <c r="C108" s="137"/>
      <c r="D108" s="134"/>
      <c r="E108" s="134"/>
      <c r="F108" s="134"/>
      <c r="G108" s="135"/>
    </row>
    <row r="109" spans="2:7" ht="15" customHeight="1" x14ac:dyDescent="0.2">
      <c r="B109" s="72">
        <v>3225</v>
      </c>
      <c r="C109" s="72" t="s">
        <v>123</v>
      </c>
      <c r="D109" s="60">
        <v>0</v>
      </c>
      <c r="E109" s="60">
        <f t="shared" si="19"/>
        <v>0</v>
      </c>
      <c r="F109" s="68">
        <v>0</v>
      </c>
      <c r="G109" s="76">
        <v>0</v>
      </c>
    </row>
    <row r="110" spans="2:7" ht="15" customHeight="1" x14ac:dyDescent="0.2">
      <c r="B110" s="54">
        <v>322</v>
      </c>
      <c r="C110" s="54" t="s">
        <v>78</v>
      </c>
      <c r="D110" s="58">
        <f>D109</f>
        <v>0</v>
      </c>
      <c r="E110" s="60">
        <f t="shared" si="19"/>
        <v>0</v>
      </c>
      <c r="F110" s="69">
        <f>F109</f>
        <v>0</v>
      </c>
      <c r="G110" s="76">
        <v>0</v>
      </c>
    </row>
    <row r="111" spans="2:7" ht="15" customHeight="1" x14ac:dyDescent="0.2">
      <c r="B111" s="54">
        <v>32</v>
      </c>
      <c r="C111" s="54" t="s">
        <v>11</v>
      </c>
      <c r="D111" s="58">
        <f t="shared" ref="D111:D112" si="26">D110</f>
        <v>0</v>
      </c>
      <c r="E111" s="60">
        <f t="shared" si="19"/>
        <v>0</v>
      </c>
      <c r="F111" s="69">
        <f t="shared" ref="F111:F112" si="27">F110</f>
        <v>0</v>
      </c>
      <c r="G111" s="76">
        <v>0</v>
      </c>
    </row>
    <row r="112" spans="2:7" ht="15" customHeight="1" x14ac:dyDescent="0.2">
      <c r="B112" s="221" t="s">
        <v>222</v>
      </c>
      <c r="C112" s="221"/>
      <c r="D112" s="134">
        <f t="shared" si="26"/>
        <v>0</v>
      </c>
      <c r="E112" s="136">
        <f t="shared" si="19"/>
        <v>0</v>
      </c>
      <c r="F112" s="124">
        <f t="shared" si="27"/>
        <v>0</v>
      </c>
      <c r="G112" s="135">
        <v>0</v>
      </c>
    </row>
    <row r="113" spans="2:7" ht="15" customHeight="1" x14ac:dyDescent="0.2">
      <c r="B113" s="233" t="s">
        <v>131</v>
      </c>
      <c r="C113" s="233"/>
      <c r="D113" s="158">
        <f>D112+D107+D102+D97</f>
        <v>9100</v>
      </c>
      <c r="E113" s="158">
        <f>E112+E107+E102+E97</f>
        <v>9100</v>
      </c>
      <c r="F113" s="158">
        <f>F112+F107+F102+F97</f>
        <v>11407.67</v>
      </c>
      <c r="G113" s="156">
        <f t="shared" si="20"/>
        <v>125.35901098901098</v>
      </c>
    </row>
    <row r="114" spans="2:7" ht="15" customHeight="1" x14ac:dyDescent="0.2">
      <c r="B114" s="231" t="s">
        <v>153</v>
      </c>
      <c r="C114" s="231"/>
      <c r="D114" s="150">
        <f>D113</f>
        <v>9100</v>
      </c>
      <c r="E114" s="150">
        <f t="shared" ref="E114:F114" si="28">E113</f>
        <v>9100</v>
      </c>
      <c r="F114" s="150">
        <f t="shared" si="28"/>
        <v>11407.67</v>
      </c>
      <c r="G114" s="152"/>
    </row>
    <row r="115" spans="2:7" ht="15" customHeight="1" x14ac:dyDescent="0.2">
      <c r="B115" s="149" t="s">
        <v>225</v>
      </c>
      <c r="C115" s="149"/>
      <c r="D115" s="150"/>
      <c r="E115" s="160"/>
      <c r="F115" s="161"/>
      <c r="G115" s="152"/>
    </row>
    <row r="116" spans="2:7" ht="15" customHeight="1" x14ac:dyDescent="0.2">
      <c r="B116" s="153" t="s">
        <v>119</v>
      </c>
      <c r="C116" s="153"/>
      <c r="D116" s="158"/>
      <c r="E116" s="162"/>
      <c r="F116" s="165"/>
      <c r="G116" s="156"/>
    </row>
    <row r="117" spans="2:7" ht="15" customHeight="1" x14ac:dyDescent="0.2">
      <c r="B117" s="137" t="s">
        <v>223</v>
      </c>
      <c r="C117" s="137"/>
      <c r="D117" s="134"/>
      <c r="E117" s="134"/>
      <c r="F117" s="134"/>
      <c r="G117" s="135"/>
    </row>
    <row r="118" spans="2:7" ht="15" customHeight="1" x14ac:dyDescent="0.2">
      <c r="B118" s="72">
        <v>4241</v>
      </c>
      <c r="C118" s="53" t="s">
        <v>99</v>
      </c>
      <c r="D118" s="68">
        <v>0</v>
      </c>
      <c r="E118" s="60">
        <f t="shared" si="19"/>
        <v>0</v>
      </c>
      <c r="F118" s="68">
        <v>0</v>
      </c>
      <c r="G118" s="76" t="e">
        <f t="shared" si="20"/>
        <v>#DIV/0!</v>
      </c>
    </row>
    <row r="119" spans="2:7" ht="15" customHeight="1" x14ac:dyDescent="0.2">
      <c r="B119" s="54">
        <v>424</v>
      </c>
      <c r="C119" s="54" t="s">
        <v>144</v>
      </c>
      <c r="D119" s="58">
        <f>SUM(D118)</f>
        <v>0</v>
      </c>
      <c r="E119" s="58">
        <f t="shared" si="19"/>
        <v>0</v>
      </c>
      <c r="F119" s="58">
        <f>F118</f>
        <v>0</v>
      </c>
      <c r="G119" s="76" t="e">
        <f t="shared" si="20"/>
        <v>#DIV/0!</v>
      </c>
    </row>
    <row r="120" spans="2:7" ht="15" customHeight="1" x14ac:dyDescent="0.2">
      <c r="B120" s="54">
        <v>42</v>
      </c>
      <c r="C120" s="54" t="s">
        <v>94</v>
      </c>
      <c r="D120" s="69">
        <f t="shared" ref="D120" si="29">D119+D116</f>
        <v>0</v>
      </c>
      <c r="E120" s="58">
        <f t="shared" si="19"/>
        <v>0</v>
      </c>
      <c r="F120" s="69">
        <f t="shared" ref="F120" si="30">F119+F116</f>
        <v>0</v>
      </c>
      <c r="G120" s="76" t="e">
        <f t="shared" si="20"/>
        <v>#DIV/0!</v>
      </c>
    </row>
    <row r="121" spans="2:7" ht="15" customHeight="1" x14ac:dyDescent="0.2">
      <c r="B121" s="221" t="s">
        <v>220</v>
      </c>
      <c r="C121" s="221"/>
      <c r="D121" s="134">
        <f t="shared" ref="D121:E121" si="31">D120</f>
        <v>0</v>
      </c>
      <c r="E121" s="134">
        <f t="shared" si="31"/>
        <v>0</v>
      </c>
      <c r="F121" s="134">
        <f>F120</f>
        <v>0</v>
      </c>
      <c r="G121" s="138" t="e">
        <f t="shared" si="20"/>
        <v>#DIV/0!</v>
      </c>
    </row>
    <row r="122" spans="2:7" ht="15" customHeight="1" x14ac:dyDescent="0.2">
      <c r="B122" s="137" t="s">
        <v>221</v>
      </c>
      <c r="C122" s="137"/>
      <c r="D122" s="134"/>
      <c r="E122" s="134"/>
      <c r="F122" s="134"/>
      <c r="G122" s="135"/>
    </row>
    <row r="123" spans="2:7" ht="15" customHeight="1" x14ac:dyDescent="0.2">
      <c r="B123" s="53">
        <v>4221</v>
      </c>
      <c r="C123" s="53" t="s">
        <v>96</v>
      </c>
      <c r="D123" s="60">
        <v>0</v>
      </c>
      <c r="E123" s="60">
        <v>0</v>
      </c>
      <c r="F123" s="68">
        <v>0</v>
      </c>
      <c r="G123" s="76" t="e">
        <f t="shared" ref="G123:G126" si="32">F123/E123*100</f>
        <v>#DIV/0!</v>
      </c>
    </row>
    <row r="124" spans="2:7" ht="15" customHeight="1" x14ac:dyDescent="0.2">
      <c r="B124" s="53">
        <v>4227</v>
      </c>
      <c r="C124" s="53" t="s">
        <v>142</v>
      </c>
      <c r="D124" s="60">
        <v>0</v>
      </c>
      <c r="E124" s="60">
        <v>0</v>
      </c>
      <c r="F124" s="68">
        <v>0</v>
      </c>
      <c r="G124" s="76" t="e">
        <f t="shared" si="32"/>
        <v>#DIV/0!</v>
      </c>
    </row>
    <row r="125" spans="2:7" ht="15" customHeight="1" x14ac:dyDescent="0.2">
      <c r="B125" s="54">
        <v>422</v>
      </c>
      <c r="C125" s="54" t="s">
        <v>95</v>
      </c>
      <c r="D125" s="58">
        <f>D124+D123</f>
        <v>0</v>
      </c>
      <c r="E125" s="58">
        <f t="shared" ref="E125" si="33">D125</f>
        <v>0</v>
      </c>
      <c r="F125" s="58">
        <f>SUM(F123:F124)</f>
        <v>0</v>
      </c>
      <c r="G125" s="76" t="e">
        <f t="shared" si="32"/>
        <v>#DIV/0!</v>
      </c>
    </row>
    <row r="126" spans="2:7" ht="15" customHeight="1" x14ac:dyDescent="0.2">
      <c r="B126" s="54">
        <v>42</v>
      </c>
      <c r="C126" s="54" t="s">
        <v>94</v>
      </c>
      <c r="D126" s="69">
        <f t="shared" ref="D126" si="34">D125+D122</f>
        <v>0</v>
      </c>
      <c r="E126" s="58">
        <f t="shared" si="19"/>
        <v>0</v>
      </c>
      <c r="F126" s="69">
        <f t="shared" ref="F126" si="35">F125+F122</f>
        <v>0</v>
      </c>
      <c r="G126" s="76" t="e">
        <f t="shared" si="32"/>
        <v>#DIV/0!</v>
      </c>
    </row>
    <row r="127" spans="2:7" ht="15" customHeight="1" x14ac:dyDescent="0.2">
      <c r="B127" s="221" t="s">
        <v>222</v>
      </c>
      <c r="C127" s="221"/>
      <c r="D127" s="134">
        <f t="shared" ref="D127" si="36">D126</f>
        <v>0</v>
      </c>
      <c r="E127" s="136">
        <f t="shared" si="19"/>
        <v>0</v>
      </c>
      <c r="F127" s="124">
        <f t="shared" ref="F127" si="37">F126</f>
        <v>0</v>
      </c>
      <c r="G127" s="135">
        <v>0</v>
      </c>
    </row>
    <row r="128" spans="2:7" ht="15" customHeight="1" x14ac:dyDescent="0.2">
      <c r="B128" s="233" t="s">
        <v>131</v>
      </c>
      <c r="C128" s="233"/>
      <c r="D128" s="158">
        <v>0</v>
      </c>
      <c r="E128" s="158">
        <v>0</v>
      </c>
      <c r="F128" s="158">
        <f>F127+F121</f>
        <v>0</v>
      </c>
      <c r="G128" s="156" t="e">
        <f t="shared" ref="G128:G129" si="38">F128/E128*100</f>
        <v>#DIV/0!</v>
      </c>
    </row>
    <row r="129" spans="2:7" ht="15" customHeight="1" x14ac:dyDescent="0.2">
      <c r="B129" s="231" t="s">
        <v>224</v>
      </c>
      <c r="C129" s="231"/>
      <c r="D129" s="150">
        <f>D128</f>
        <v>0</v>
      </c>
      <c r="E129" s="150">
        <f t="shared" ref="E129" si="39">E128</f>
        <v>0</v>
      </c>
      <c r="F129" s="150">
        <f t="shared" ref="F129" si="40">F128</f>
        <v>0</v>
      </c>
      <c r="G129" s="152" t="e">
        <f t="shared" si="38"/>
        <v>#DIV/0!</v>
      </c>
    </row>
    <row r="130" spans="2:7" ht="24.75" customHeight="1" thickBot="1" x14ac:dyDescent="0.25">
      <c r="B130" s="232" t="s">
        <v>226</v>
      </c>
      <c r="C130" s="232"/>
      <c r="D130" s="178">
        <f>D114</f>
        <v>9100</v>
      </c>
      <c r="E130" s="178">
        <f t="shared" ref="E130:F130" si="41">E114</f>
        <v>9100</v>
      </c>
      <c r="F130" s="178">
        <f t="shared" si="41"/>
        <v>11407.67</v>
      </c>
      <c r="G130" s="177">
        <f t="shared" si="20"/>
        <v>125.35901098901098</v>
      </c>
    </row>
    <row r="131" spans="2:7" ht="15" customHeight="1" x14ac:dyDescent="0.2">
      <c r="B131" s="171" t="s">
        <v>154</v>
      </c>
      <c r="C131" s="171"/>
      <c r="D131" s="172"/>
      <c r="E131" s="173"/>
      <c r="F131" s="174"/>
      <c r="G131" s="175"/>
    </row>
    <row r="132" spans="2:7" ht="15" customHeight="1" x14ac:dyDescent="0.2">
      <c r="B132" s="149" t="s">
        <v>155</v>
      </c>
      <c r="C132" s="149"/>
      <c r="D132" s="150"/>
      <c r="E132" s="160"/>
      <c r="F132" s="161"/>
      <c r="G132" s="152"/>
    </row>
    <row r="133" spans="2:7" ht="15" customHeight="1" x14ac:dyDescent="0.2">
      <c r="B133" s="153" t="s">
        <v>119</v>
      </c>
      <c r="C133" s="153"/>
      <c r="D133" s="154"/>
      <c r="E133" s="162"/>
      <c r="F133" s="163"/>
      <c r="G133" s="156"/>
    </row>
    <row r="134" spans="2:7" ht="15" customHeight="1" x14ac:dyDescent="0.2">
      <c r="B134" s="139" t="s">
        <v>156</v>
      </c>
      <c r="C134" s="139"/>
      <c r="D134" s="140"/>
      <c r="E134" s="141"/>
      <c r="F134" s="142"/>
      <c r="G134" s="138"/>
    </row>
    <row r="135" spans="2:7" ht="15" customHeight="1" x14ac:dyDescent="0.2">
      <c r="B135" s="72">
        <v>3111</v>
      </c>
      <c r="C135" s="53" t="s">
        <v>20</v>
      </c>
      <c r="D135" s="68">
        <v>6600</v>
      </c>
      <c r="E135" s="60">
        <v>6250</v>
      </c>
      <c r="F135" s="68">
        <v>6233.32</v>
      </c>
      <c r="G135" s="76">
        <f t="shared" si="20"/>
        <v>99.73312</v>
      </c>
    </row>
    <row r="136" spans="2:7" ht="15" customHeight="1" x14ac:dyDescent="0.2">
      <c r="B136" s="54">
        <v>311</v>
      </c>
      <c r="C136" s="54" t="s">
        <v>157</v>
      </c>
      <c r="D136" s="69">
        <f>D135</f>
        <v>6600</v>
      </c>
      <c r="E136" s="69">
        <f t="shared" ref="E136:F136" si="42">E135</f>
        <v>6250</v>
      </c>
      <c r="F136" s="69">
        <f t="shared" si="42"/>
        <v>6233.32</v>
      </c>
      <c r="G136" s="76">
        <f t="shared" si="20"/>
        <v>99.73312</v>
      </c>
    </row>
    <row r="137" spans="2:7" ht="15" customHeight="1" x14ac:dyDescent="0.2">
      <c r="B137" s="53">
        <v>3121</v>
      </c>
      <c r="C137" s="53" t="s">
        <v>66</v>
      </c>
      <c r="D137" s="60">
        <v>231</v>
      </c>
      <c r="E137" s="60">
        <f t="shared" si="19"/>
        <v>231</v>
      </c>
      <c r="F137" s="68">
        <v>231</v>
      </c>
      <c r="G137" s="76">
        <f t="shared" si="20"/>
        <v>100</v>
      </c>
    </row>
    <row r="138" spans="2:7" ht="15" customHeight="1" x14ac:dyDescent="0.2">
      <c r="B138" s="54">
        <v>312</v>
      </c>
      <c r="C138" s="54" t="s">
        <v>66</v>
      </c>
      <c r="D138" s="58">
        <f>D137</f>
        <v>231</v>
      </c>
      <c r="E138" s="58">
        <f t="shared" ref="E138:F138" si="43">E137</f>
        <v>231</v>
      </c>
      <c r="F138" s="58">
        <f t="shared" si="43"/>
        <v>231</v>
      </c>
      <c r="G138" s="76">
        <f t="shared" si="20"/>
        <v>100</v>
      </c>
    </row>
    <row r="139" spans="2:7" ht="15" customHeight="1" x14ac:dyDescent="0.2">
      <c r="B139" s="72">
        <v>31321</v>
      </c>
      <c r="C139" s="53" t="s">
        <v>158</v>
      </c>
      <c r="D139" s="68">
        <v>1155</v>
      </c>
      <c r="E139" s="60">
        <v>1055</v>
      </c>
      <c r="F139" s="68">
        <v>1028.51</v>
      </c>
      <c r="G139" s="76">
        <f t="shared" si="20"/>
        <v>97.489099526066354</v>
      </c>
    </row>
    <row r="140" spans="2:7" ht="15" customHeight="1" x14ac:dyDescent="0.2">
      <c r="B140" s="54">
        <v>313</v>
      </c>
      <c r="C140" s="54" t="s">
        <v>67</v>
      </c>
      <c r="D140" s="69">
        <f>D139</f>
        <v>1155</v>
      </c>
      <c r="E140" s="69">
        <f t="shared" ref="E140:F140" si="44">E139</f>
        <v>1055</v>
      </c>
      <c r="F140" s="69">
        <f t="shared" si="44"/>
        <v>1028.51</v>
      </c>
      <c r="G140" s="76">
        <f t="shared" si="20"/>
        <v>97.489099526066354</v>
      </c>
    </row>
    <row r="141" spans="2:7" ht="15" customHeight="1" x14ac:dyDescent="0.2">
      <c r="B141" s="54">
        <v>31</v>
      </c>
      <c r="C141" s="54" t="s">
        <v>4</v>
      </c>
      <c r="D141" s="58">
        <f>D140+D138+D136</f>
        <v>7986</v>
      </c>
      <c r="E141" s="58">
        <f>E140+E138+E136</f>
        <v>7536</v>
      </c>
      <c r="F141" s="58">
        <f t="shared" ref="F141" si="45">F140+F138+F136</f>
        <v>7492.83</v>
      </c>
      <c r="G141" s="76">
        <f t="shared" si="20"/>
        <v>99.427149681528661</v>
      </c>
    </row>
    <row r="142" spans="2:7" ht="15" customHeight="1" x14ac:dyDescent="0.2">
      <c r="B142" s="72">
        <v>3212</v>
      </c>
      <c r="C142" s="53" t="s">
        <v>69</v>
      </c>
      <c r="D142" s="68">
        <v>116</v>
      </c>
      <c r="E142" s="60">
        <f t="shared" si="19"/>
        <v>116</v>
      </c>
      <c r="F142" s="68">
        <v>0</v>
      </c>
      <c r="G142" s="76">
        <f t="shared" si="20"/>
        <v>0</v>
      </c>
    </row>
    <row r="143" spans="2:7" ht="15" customHeight="1" x14ac:dyDescent="0.2">
      <c r="B143" s="54">
        <v>321</v>
      </c>
      <c r="C143" s="54" t="s">
        <v>21</v>
      </c>
      <c r="D143" s="69">
        <f>D142</f>
        <v>116</v>
      </c>
      <c r="E143" s="69">
        <f t="shared" ref="E143:F144" si="46">E142</f>
        <v>116</v>
      </c>
      <c r="F143" s="69">
        <f t="shared" si="46"/>
        <v>0</v>
      </c>
      <c r="G143" s="76">
        <f t="shared" si="20"/>
        <v>0</v>
      </c>
    </row>
    <row r="144" spans="2:7" ht="15" customHeight="1" x14ac:dyDescent="0.2">
      <c r="B144" s="54">
        <v>32</v>
      </c>
      <c r="C144" s="54" t="s">
        <v>11</v>
      </c>
      <c r="D144" s="69">
        <f>D143</f>
        <v>116</v>
      </c>
      <c r="E144" s="69">
        <f t="shared" si="46"/>
        <v>116</v>
      </c>
      <c r="F144" s="69">
        <f t="shared" si="46"/>
        <v>0</v>
      </c>
      <c r="G144" s="76">
        <f t="shared" si="20"/>
        <v>0</v>
      </c>
    </row>
    <row r="145" spans="2:7" ht="15" customHeight="1" x14ac:dyDescent="0.2">
      <c r="B145" s="230" t="s">
        <v>159</v>
      </c>
      <c r="C145" s="230"/>
      <c r="D145" s="143">
        <f>D144+D141</f>
        <v>8102</v>
      </c>
      <c r="E145" s="143">
        <f>E144+E141</f>
        <v>7652</v>
      </c>
      <c r="F145" s="143">
        <f t="shared" ref="F145" si="47">F144+F141</f>
        <v>7492.83</v>
      </c>
      <c r="G145" s="138">
        <f t="shared" si="20"/>
        <v>97.919890224777845</v>
      </c>
    </row>
    <row r="146" spans="2:7" ht="15" customHeight="1" x14ac:dyDescent="0.2">
      <c r="B146" s="139" t="s">
        <v>160</v>
      </c>
      <c r="C146" s="139"/>
      <c r="D146" s="140"/>
      <c r="E146" s="141"/>
      <c r="F146" s="142"/>
      <c r="G146" s="138"/>
    </row>
    <row r="147" spans="2:7" ht="15" customHeight="1" x14ac:dyDescent="0.2">
      <c r="B147" s="72">
        <v>3111</v>
      </c>
      <c r="C147" s="53" t="s">
        <v>20</v>
      </c>
      <c r="D147" s="60">
        <v>13400</v>
      </c>
      <c r="E147" s="60">
        <v>12605.38</v>
      </c>
      <c r="F147" s="68">
        <v>12655.4</v>
      </c>
      <c r="G147" s="76">
        <f t="shared" si="20"/>
        <v>100.39681469340869</v>
      </c>
    </row>
    <row r="148" spans="2:7" ht="15" customHeight="1" x14ac:dyDescent="0.2">
      <c r="B148" s="54">
        <v>311</v>
      </c>
      <c r="C148" s="54" t="s">
        <v>157</v>
      </c>
      <c r="D148" s="58">
        <f>D147</f>
        <v>13400</v>
      </c>
      <c r="E148" s="58">
        <f t="shared" ref="E148:F148" si="48">E147</f>
        <v>12605.38</v>
      </c>
      <c r="F148" s="58">
        <f t="shared" si="48"/>
        <v>12655.4</v>
      </c>
      <c r="G148" s="76">
        <f t="shared" si="20"/>
        <v>100.39681469340869</v>
      </c>
    </row>
    <row r="149" spans="2:7" ht="15" customHeight="1" x14ac:dyDescent="0.2">
      <c r="B149" s="53">
        <v>3121</v>
      </c>
      <c r="C149" s="53" t="s">
        <v>66</v>
      </c>
      <c r="D149" s="60">
        <v>469</v>
      </c>
      <c r="E149" s="60">
        <f t="shared" si="19"/>
        <v>469</v>
      </c>
      <c r="F149" s="68">
        <v>469</v>
      </c>
      <c r="G149" s="76">
        <f t="shared" si="20"/>
        <v>100</v>
      </c>
    </row>
    <row r="150" spans="2:7" ht="15" customHeight="1" x14ac:dyDescent="0.2">
      <c r="B150" s="54">
        <v>312</v>
      </c>
      <c r="C150" s="54" t="s">
        <v>66</v>
      </c>
      <c r="D150" s="58">
        <f>D149</f>
        <v>469</v>
      </c>
      <c r="E150" s="58">
        <f t="shared" ref="E150:F150" si="49">E149</f>
        <v>469</v>
      </c>
      <c r="F150" s="58">
        <f t="shared" si="49"/>
        <v>469</v>
      </c>
      <c r="G150" s="76">
        <f t="shared" si="20"/>
        <v>100</v>
      </c>
    </row>
    <row r="151" spans="2:7" ht="15" customHeight="1" x14ac:dyDescent="0.2">
      <c r="B151" s="72">
        <v>31321</v>
      </c>
      <c r="C151" s="53" t="s">
        <v>158</v>
      </c>
      <c r="D151" s="60">
        <v>2345</v>
      </c>
      <c r="E151" s="60">
        <v>2095</v>
      </c>
      <c r="F151" s="68">
        <v>2088.15</v>
      </c>
      <c r="G151" s="76">
        <f t="shared" si="20"/>
        <v>99.673031026252985</v>
      </c>
    </row>
    <row r="152" spans="2:7" ht="15" customHeight="1" x14ac:dyDescent="0.2">
      <c r="B152" s="54">
        <v>313</v>
      </c>
      <c r="C152" s="54" t="s">
        <v>67</v>
      </c>
      <c r="D152" s="58">
        <f>D151</f>
        <v>2345</v>
      </c>
      <c r="E152" s="58">
        <f t="shared" ref="E152:F152" si="50">E151</f>
        <v>2095</v>
      </c>
      <c r="F152" s="58">
        <f t="shared" si="50"/>
        <v>2088.15</v>
      </c>
      <c r="G152" s="76">
        <f t="shared" si="20"/>
        <v>99.673031026252985</v>
      </c>
    </row>
    <row r="153" spans="2:7" ht="15" customHeight="1" x14ac:dyDescent="0.2">
      <c r="B153" s="54">
        <v>31</v>
      </c>
      <c r="C153" s="54" t="s">
        <v>4</v>
      </c>
      <c r="D153" s="58">
        <f>D152+D150+D148</f>
        <v>16214</v>
      </c>
      <c r="E153" s="58">
        <f>E152+E150+E148</f>
        <v>15169.38</v>
      </c>
      <c r="F153" s="58">
        <f t="shared" ref="F153" si="51">F152+F150+F148</f>
        <v>15212.55</v>
      </c>
      <c r="G153" s="76">
        <f t="shared" si="20"/>
        <v>100.28458644980876</v>
      </c>
    </row>
    <row r="154" spans="2:7" ht="15" customHeight="1" x14ac:dyDescent="0.2">
      <c r="B154" s="72">
        <v>3212</v>
      </c>
      <c r="C154" s="53" t="s">
        <v>69</v>
      </c>
      <c r="D154" s="60">
        <v>234</v>
      </c>
      <c r="E154" s="60">
        <v>234</v>
      </c>
      <c r="F154" s="68">
        <v>0</v>
      </c>
      <c r="G154" s="76">
        <f t="shared" si="20"/>
        <v>0</v>
      </c>
    </row>
    <row r="155" spans="2:7" ht="15" customHeight="1" x14ac:dyDescent="0.2">
      <c r="B155" s="54">
        <v>321</v>
      </c>
      <c r="C155" s="54" t="s">
        <v>21</v>
      </c>
      <c r="D155" s="58">
        <f>D154</f>
        <v>234</v>
      </c>
      <c r="E155" s="58">
        <f t="shared" ref="E155:F155" si="52">E154</f>
        <v>234</v>
      </c>
      <c r="F155" s="58">
        <f t="shared" si="52"/>
        <v>0</v>
      </c>
      <c r="G155" s="76">
        <f t="shared" si="20"/>
        <v>0</v>
      </c>
    </row>
    <row r="156" spans="2:7" ht="15" customHeight="1" x14ac:dyDescent="0.2">
      <c r="B156" s="54">
        <v>32</v>
      </c>
      <c r="C156" s="54" t="s">
        <v>11</v>
      </c>
      <c r="D156" s="58">
        <f>D155</f>
        <v>234</v>
      </c>
      <c r="E156" s="58">
        <f t="shared" si="19"/>
        <v>234</v>
      </c>
      <c r="F156" s="69">
        <v>0</v>
      </c>
      <c r="G156" s="76">
        <f t="shared" ref="G156" si="53">F156/E156*100</f>
        <v>0</v>
      </c>
    </row>
    <row r="157" spans="2:7" ht="15" customHeight="1" x14ac:dyDescent="0.2">
      <c r="B157" s="230" t="s">
        <v>161</v>
      </c>
      <c r="C157" s="230"/>
      <c r="D157" s="143">
        <f>D156+D153</f>
        <v>16448</v>
      </c>
      <c r="E157" s="143">
        <f>E156+E153</f>
        <v>15403.38</v>
      </c>
      <c r="F157" s="143">
        <f>F156+F153</f>
        <v>15212.55</v>
      </c>
      <c r="G157" s="138">
        <f t="shared" si="20"/>
        <v>98.761116066733408</v>
      </c>
    </row>
    <row r="158" spans="2:7" ht="15" customHeight="1" x14ac:dyDescent="0.2">
      <c r="B158" s="233" t="s">
        <v>131</v>
      </c>
      <c r="C158" s="233"/>
      <c r="D158" s="158">
        <f t="shared" ref="D158:F159" si="54">D157+D145</f>
        <v>24550</v>
      </c>
      <c r="E158" s="158">
        <f t="shared" si="54"/>
        <v>23055.379999999997</v>
      </c>
      <c r="F158" s="158">
        <f t="shared" si="54"/>
        <v>22705.379999999997</v>
      </c>
      <c r="G158" s="156">
        <f t="shared" si="20"/>
        <v>98.481916151457924</v>
      </c>
    </row>
    <row r="159" spans="2:7" ht="15" customHeight="1" x14ac:dyDescent="0.2">
      <c r="B159" s="231" t="s">
        <v>162</v>
      </c>
      <c r="C159" s="231"/>
      <c r="D159" s="159">
        <f t="shared" si="54"/>
        <v>24550</v>
      </c>
      <c r="E159" s="159">
        <f t="shared" si="54"/>
        <v>23055.379999999997</v>
      </c>
      <c r="F159" s="159">
        <f t="shared" si="54"/>
        <v>22705.379999999997</v>
      </c>
      <c r="G159" s="152">
        <f t="shared" si="20"/>
        <v>98.481916151457924</v>
      </c>
    </row>
    <row r="160" spans="2:7" ht="15" customHeight="1" x14ac:dyDescent="0.2">
      <c r="B160" s="149" t="s">
        <v>227</v>
      </c>
      <c r="C160" s="149"/>
      <c r="D160" s="150"/>
      <c r="E160" s="160"/>
      <c r="F160" s="161"/>
      <c r="G160" s="152"/>
    </row>
    <row r="161" spans="2:7" ht="15" customHeight="1" x14ac:dyDescent="0.2">
      <c r="B161" s="153" t="s">
        <v>119</v>
      </c>
      <c r="C161" s="153"/>
      <c r="D161" s="154"/>
      <c r="E161" s="162"/>
      <c r="F161" s="163"/>
      <c r="G161" s="156"/>
    </row>
    <row r="162" spans="2:7" ht="15" customHeight="1" x14ac:dyDescent="0.2">
      <c r="B162" s="139" t="s">
        <v>156</v>
      </c>
      <c r="C162" s="139"/>
      <c r="D162" s="140"/>
      <c r="E162" s="141"/>
      <c r="F162" s="142"/>
      <c r="G162" s="138"/>
    </row>
    <row r="163" spans="2:7" ht="15" customHeight="1" x14ac:dyDescent="0.2">
      <c r="B163" s="53">
        <v>3222</v>
      </c>
      <c r="C163" s="53" t="s">
        <v>81</v>
      </c>
      <c r="D163" s="60">
        <v>1000</v>
      </c>
      <c r="E163" s="60">
        <v>932.5</v>
      </c>
      <c r="F163" s="58">
        <v>0</v>
      </c>
      <c r="G163" s="76">
        <v>0</v>
      </c>
    </row>
    <row r="164" spans="2:7" ht="15" customHeight="1" x14ac:dyDescent="0.2">
      <c r="B164" s="54">
        <v>322</v>
      </c>
      <c r="C164" s="54" t="s">
        <v>151</v>
      </c>
      <c r="D164" s="58">
        <v>0</v>
      </c>
      <c r="E164" s="60">
        <f>D164</f>
        <v>0</v>
      </c>
      <c r="F164" s="58">
        <f>F163</f>
        <v>0</v>
      </c>
      <c r="G164" s="76">
        <v>0</v>
      </c>
    </row>
    <row r="165" spans="2:7" ht="15" customHeight="1" x14ac:dyDescent="0.2">
      <c r="B165" s="54">
        <v>32</v>
      </c>
      <c r="C165" s="54" t="s">
        <v>11</v>
      </c>
      <c r="D165" s="58">
        <f>D164</f>
        <v>0</v>
      </c>
      <c r="E165" s="60">
        <f>D165</f>
        <v>0</v>
      </c>
      <c r="F165" s="69">
        <f>F164+F155</f>
        <v>0</v>
      </c>
      <c r="G165" s="76" t="e">
        <f>F165/E165*100</f>
        <v>#DIV/0!</v>
      </c>
    </row>
    <row r="166" spans="2:7" ht="15" customHeight="1" x14ac:dyDescent="0.2">
      <c r="B166" s="230" t="s">
        <v>159</v>
      </c>
      <c r="C166" s="230"/>
      <c r="D166" s="143">
        <f>D163</f>
        <v>1000</v>
      </c>
      <c r="E166" s="143">
        <f>E163</f>
        <v>932.5</v>
      </c>
      <c r="F166" s="143">
        <f t="shared" ref="F166" si="55">F165+F162</f>
        <v>0</v>
      </c>
      <c r="G166" s="138">
        <f t="shared" ref="G166:G168" si="56">F166/E166*100</f>
        <v>0</v>
      </c>
    </row>
    <row r="167" spans="2:7" ht="15" customHeight="1" x14ac:dyDescent="0.2">
      <c r="B167" s="233" t="s">
        <v>131</v>
      </c>
      <c r="C167" s="233"/>
      <c r="D167" s="158">
        <f>D166</f>
        <v>1000</v>
      </c>
      <c r="E167" s="158">
        <f t="shared" ref="E167" si="57">SUM(E164:E166)</f>
        <v>932.5</v>
      </c>
      <c r="F167" s="158">
        <f>F166+F154</f>
        <v>0</v>
      </c>
      <c r="G167" s="156">
        <f t="shared" si="56"/>
        <v>0</v>
      </c>
    </row>
    <row r="168" spans="2:7" ht="15" customHeight="1" x14ac:dyDescent="0.2">
      <c r="B168" s="231" t="s">
        <v>228</v>
      </c>
      <c r="C168" s="231"/>
      <c r="D168" s="159">
        <f>D167</f>
        <v>1000</v>
      </c>
      <c r="E168" s="159">
        <f>E167</f>
        <v>932.5</v>
      </c>
      <c r="F168" s="159">
        <f>F167+F155</f>
        <v>0</v>
      </c>
      <c r="G168" s="152">
        <f t="shared" si="56"/>
        <v>0</v>
      </c>
    </row>
    <row r="169" spans="2:7" ht="15" customHeight="1" x14ac:dyDescent="0.2">
      <c r="B169" s="149" t="s">
        <v>163</v>
      </c>
      <c r="C169" s="149"/>
      <c r="D169" s="150"/>
      <c r="E169" s="160"/>
      <c r="F169" s="161"/>
      <c r="G169" s="152"/>
    </row>
    <row r="170" spans="2:7" ht="15" customHeight="1" x14ac:dyDescent="0.2">
      <c r="B170" s="153" t="s">
        <v>119</v>
      </c>
      <c r="C170" s="153"/>
      <c r="D170" s="154"/>
      <c r="E170" s="162"/>
      <c r="F170" s="163"/>
      <c r="G170" s="156"/>
    </row>
    <row r="171" spans="2:7" ht="15" customHeight="1" x14ac:dyDescent="0.2">
      <c r="B171" s="139" t="s">
        <v>164</v>
      </c>
      <c r="C171" s="139"/>
      <c r="D171" s="140"/>
      <c r="E171" s="141"/>
      <c r="F171" s="142"/>
      <c r="G171" s="138"/>
    </row>
    <row r="172" spans="2:7" ht="15" customHeight="1" x14ac:dyDescent="0.2">
      <c r="B172" s="53">
        <v>3222</v>
      </c>
      <c r="C172" s="53" t="s">
        <v>81</v>
      </c>
      <c r="D172" s="60">
        <v>116364.72</v>
      </c>
      <c r="E172" s="60">
        <f t="shared" si="19"/>
        <v>116364.72</v>
      </c>
      <c r="F172" s="68">
        <v>103550.87</v>
      </c>
      <c r="G172" s="76">
        <f t="shared" si="20"/>
        <v>88.9882002036356</v>
      </c>
    </row>
    <row r="173" spans="2:7" ht="15" customHeight="1" x14ac:dyDescent="0.2">
      <c r="B173" s="53">
        <v>322</v>
      </c>
      <c r="C173" s="53" t="s">
        <v>165</v>
      </c>
      <c r="D173" s="60">
        <v>116364.72</v>
      </c>
      <c r="E173" s="60">
        <f t="shared" si="19"/>
        <v>116364.72</v>
      </c>
      <c r="F173" s="68">
        <f>F172</f>
        <v>103550.87</v>
      </c>
      <c r="G173" s="76">
        <f t="shared" si="20"/>
        <v>88.9882002036356</v>
      </c>
    </row>
    <row r="174" spans="2:7" ht="15" customHeight="1" x14ac:dyDescent="0.2">
      <c r="B174" s="53">
        <v>32</v>
      </c>
      <c r="C174" s="53" t="s">
        <v>11</v>
      </c>
      <c r="D174" s="60">
        <v>116364.72</v>
      </c>
      <c r="E174" s="60">
        <f t="shared" si="19"/>
        <v>116364.72</v>
      </c>
      <c r="F174" s="68">
        <f t="shared" ref="F174:F177" si="58">F173</f>
        <v>103550.87</v>
      </c>
      <c r="G174" s="76">
        <f t="shared" si="20"/>
        <v>88.9882002036356</v>
      </c>
    </row>
    <row r="175" spans="2:7" s="66" customFormat="1" ht="15" customHeight="1" x14ac:dyDescent="0.25">
      <c r="B175" s="230" t="s">
        <v>182</v>
      </c>
      <c r="C175" s="230"/>
      <c r="D175" s="143">
        <v>116364.72</v>
      </c>
      <c r="E175" s="143">
        <f t="shared" si="19"/>
        <v>116364.72</v>
      </c>
      <c r="F175" s="144">
        <f t="shared" si="58"/>
        <v>103550.87</v>
      </c>
      <c r="G175" s="138">
        <f t="shared" si="20"/>
        <v>88.9882002036356</v>
      </c>
    </row>
    <row r="176" spans="2:7" s="66" customFormat="1" ht="15" customHeight="1" x14ac:dyDescent="0.25">
      <c r="B176" s="233" t="s">
        <v>131</v>
      </c>
      <c r="C176" s="233"/>
      <c r="D176" s="158">
        <v>116364.72</v>
      </c>
      <c r="E176" s="158">
        <f t="shared" si="19"/>
        <v>116364.72</v>
      </c>
      <c r="F176" s="165">
        <f t="shared" si="58"/>
        <v>103550.87</v>
      </c>
      <c r="G176" s="156">
        <f t="shared" si="20"/>
        <v>88.9882002036356</v>
      </c>
    </row>
    <row r="177" spans="2:7" s="66" customFormat="1" ht="15" customHeight="1" x14ac:dyDescent="0.25">
      <c r="B177" s="231" t="s">
        <v>167</v>
      </c>
      <c r="C177" s="231"/>
      <c r="D177" s="159">
        <v>116364.72</v>
      </c>
      <c r="E177" s="159">
        <f t="shared" si="19"/>
        <v>116364.72</v>
      </c>
      <c r="F177" s="166">
        <f t="shared" si="58"/>
        <v>103550.87</v>
      </c>
      <c r="G177" s="152">
        <f t="shared" si="20"/>
        <v>88.9882002036356</v>
      </c>
    </row>
    <row r="178" spans="2:7" ht="24.75" customHeight="1" x14ac:dyDescent="0.2">
      <c r="B178" s="228" t="s">
        <v>201</v>
      </c>
      <c r="C178" s="229"/>
      <c r="D178" s="150"/>
      <c r="E178" s="160"/>
      <c r="F178" s="161"/>
      <c r="G178" s="152"/>
    </row>
    <row r="179" spans="2:7" ht="15" customHeight="1" x14ac:dyDescent="0.2">
      <c r="B179" s="153" t="s">
        <v>119</v>
      </c>
      <c r="C179" s="153"/>
      <c r="D179" s="154"/>
      <c r="E179" s="162"/>
      <c r="F179" s="163"/>
      <c r="G179" s="156"/>
    </row>
    <row r="180" spans="2:7" ht="15" customHeight="1" x14ac:dyDescent="0.2">
      <c r="B180" s="139" t="s">
        <v>164</v>
      </c>
      <c r="C180" s="139"/>
      <c r="D180" s="140"/>
      <c r="E180" s="141"/>
      <c r="F180" s="142"/>
      <c r="G180" s="138"/>
    </row>
    <row r="181" spans="2:7" ht="15" customHeight="1" x14ac:dyDescent="0.2">
      <c r="B181" s="53">
        <v>32216</v>
      </c>
      <c r="C181" s="53" t="s">
        <v>202</v>
      </c>
      <c r="D181" s="60">
        <v>1000</v>
      </c>
      <c r="E181" s="60">
        <v>1000</v>
      </c>
      <c r="F181" s="68">
        <v>943.24</v>
      </c>
      <c r="G181" s="76">
        <v>0</v>
      </c>
    </row>
    <row r="182" spans="2:7" s="66" customFormat="1" ht="15" customHeight="1" x14ac:dyDescent="0.25">
      <c r="B182" s="54">
        <v>322</v>
      </c>
      <c r="C182" s="54" t="s">
        <v>78</v>
      </c>
      <c r="D182" s="58">
        <v>0</v>
      </c>
      <c r="E182" s="60">
        <f t="shared" si="19"/>
        <v>0</v>
      </c>
      <c r="F182" s="69">
        <f>F181</f>
        <v>943.24</v>
      </c>
      <c r="G182" s="76">
        <v>0</v>
      </c>
    </row>
    <row r="183" spans="2:7" s="66" customFormat="1" ht="15" customHeight="1" x14ac:dyDescent="0.25">
      <c r="B183" s="54">
        <v>32</v>
      </c>
      <c r="C183" s="54" t="s">
        <v>11</v>
      </c>
      <c r="D183" s="58">
        <v>0</v>
      </c>
      <c r="E183" s="60">
        <f t="shared" ref="E183:E250" si="59">D183</f>
        <v>0</v>
      </c>
      <c r="F183" s="69">
        <f t="shared" ref="F183:F187" si="60">F182</f>
        <v>943.24</v>
      </c>
      <c r="G183" s="76">
        <v>0</v>
      </c>
    </row>
    <row r="184" spans="2:7" s="66" customFormat="1" ht="15" customHeight="1" x14ac:dyDescent="0.25">
      <c r="B184" s="222" t="s">
        <v>166</v>
      </c>
      <c r="C184" s="223"/>
      <c r="D184" s="143">
        <f>SUM(D181:D183)</f>
        <v>1000</v>
      </c>
      <c r="E184" s="143">
        <f t="shared" si="59"/>
        <v>1000</v>
      </c>
      <c r="F184" s="144">
        <f t="shared" si="60"/>
        <v>943.24</v>
      </c>
      <c r="G184" s="138">
        <v>0</v>
      </c>
    </row>
    <row r="185" spans="2:7" s="66" customFormat="1" ht="15" customHeight="1" x14ac:dyDescent="0.25">
      <c r="B185" s="224" t="s">
        <v>131</v>
      </c>
      <c r="C185" s="225"/>
      <c r="D185" s="158">
        <f>D184+D177+D159+D163</f>
        <v>142914.72</v>
      </c>
      <c r="E185" s="158">
        <f>E184+E177+E159+E168</f>
        <v>141352.6</v>
      </c>
      <c r="F185" s="158">
        <f>F184+F177+F168+F159</f>
        <v>127199.48999999999</v>
      </c>
      <c r="G185" s="156">
        <v>0</v>
      </c>
    </row>
    <row r="186" spans="2:7" s="66" customFormat="1" ht="24" customHeight="1" x14ac:dyDescent="0.25">
      <c r="B186" s="226" t="s">
        <v>203</v>
      </c>
      <c r="C186" s="227"/>
      <c r="D186" s="159">
        <f t="shared" ref="D186:D187" si="61">D185+D178+D160</f>
        <v>142914.72</v>
      </c>
      <c r="E186" s="159">
        <f>E185</f>
        <v>141352.6</v>
      </c>
      <c r="F186" s="166">
        <f t="shared" si="60"/>
        <v>127199.48999999999</v>
      </c>
      <c r="G186" s="152">
        <v>0</v>
      </c>
    </row>
    <row r="187" spans="2:7" s="66" customFormat="1" ht="15" customHeight="1" thickBot="1" x14ac:dyDescent="0.3">
      <c r="B187" s="232" t="s">
        <v>168</v>
      </c>
      <c r="C187" s="232"/>
      <c r="D187" s="176">
        <f t="shared" si="61"/>
        <v>142914.72</v>
      </c>
      <c r="E187" s="176">
        <f>E186</f>
        <v>141352.6</v>
      </c>
      <c r="F187" s="179">
        <f t="shared" si="60"/>
        <v>127199.48999999999</v>
      </c>
      <c r="G187" s="177">
        <f t="shared" ref="G187:G251" si="62">F187/E187*100</f>
        <v>89.98737200447674</v>
      </c>
    </row>
    <row r="188" spans="2:7" ht="15" customHeight="1" x14ac:dyDescent="0.2">
      <c r="B188" s="171" t="s">
        <v>169</v>
      </c>
      <c r="C188" s="171"/>
      <c r="D188" s="172"/>
      <c r="E188" s="173"/>
      <c r="F188" s="174"/>
      <c r="G188" s="175"/>
    </row>
    <row r="189" spans="2:7" ht="15" customHeight="1" x14ac:dyDescent="0.2">
      <c r="B189" s="149" t="s">
        <v>170</v>
      </c>
      <c r="C189" s="149"/>
      <c r="D189" s="150"/>
      <c r="E189" s="160"/>
      <c r="F189" s="161"/>
      <c r="G189" s="152"/>
    </row>
    <row r="190" spans="2:7" ht="15" customHeight="1" x14ac:dyDescent="0.2">
      <c r="B190" s="153" t="s">
        <v>119</v>
      </c>
      <c r="C190" s="153"/>
      <c r="D190" s="154"/>
      <c r="E190" s="162"/>
      <c r="F190" s="163"/>
      <c r="G190" s="156"/>
    </row>
    <row r="191" spans="2:7" ht="15" customHeight="1" x14ac:dyDescent="0.2">
      <c r="B191" s="139" t="s">
        <v>171</v>
      </c>
      <c r="C191" s="139"/>
      <c r="D191" s="140"/>
      <c r="E191" s="141"/>
      <c r="F191" s="142"/>
      <c r="G191" s="138"/>
    </row>
    <row r="192" spans="2:7" ht="15" customHeight="1" x14ac:dyDescent="0.2">
      <c r="B192" s="72">
        <v>3111</v>
      </c>
      <c r="C192" s="53" t="s">
        <v>20</v>
      </c>
      <c r="D192" s="60">
        <v>4079</v>
      </c>
      <c r="E192" s="60">
        <v>3832.5</v>
      </c>
      <c r="F192" s="68">
        <v>2536.5100000000002</v>
      </c>
      <c r="G192" s="76">
        <f t="shared" si="62"/>
        <v>66.18421395955643</v>
      </c>
    </row>
    <row r="193" spans="2:7" ht="15" customHeight="1" x14ac:dyDescent="0.2">
      <c r="B193" s="54">
        <v>311</v>
      </c>
      <c r="C193" s="54" t="s">
        <v>157</v>
      </c>
      <c r="D193" s="58">
        <f>SUM(D192)</f>
        <v>4079</v>
      </c>
      <c r="E193" s="58">
        <f>SUM(E192)</f>
        <v>3832.5</v>
      </c>
      <c r="F193" s="69">
        <f>F192</f>
        <v>2536.5100000000002</v>
      </c>
      <c r="G193" s="76">
        <f t="shared" si="62"/>
        <v>66.18421395955643</v>
      </c>
    </row>
    <row r="194" spans="2:7" ht="15" customHeight="1" x14ac:dyDescent="0.2">
      <c r="B194" s="53">
        <v>3121</v>
      </c>
      <c r="C194" s="53" t="s">
        <v>66</v>
      </c>
      <c r="D194" s="60">
        <v>166</v>
      </c>
      <c r="E194" s="60">
        <f t="shared" si="59"/>
        <v>166</v>
      </c>
      <c r="F194" s="68">
        <v>200.66</v>
      </c>
      <c r="G194" s="76">
        <f t="shared" si="62"/>
        <v>120.87951807228916</v>
      </c>
    </row>
    <row r="195" spans="2:7" ht="15" customHeight="1" x14ac:dyDescent="0.2">
      <c r="B195" s="54">
        <v>312</v>
      </c>
      <c r="C195" s="54" t="s">
        <v>66</v>
      </c>
      <c r="D195" s="58">
        <f>SUM(D194)</f>
        <v>166</v>
      </c>
      <c r="E195" s="58">
        <f t="shared" si="59"/>
        <v>166</v>
      </c>
      <c r="F195" s="69">
        <f>F194</f>
        <v>200.66</v>
      </c>
      <c r="G195" s="76">
        <f t="shared" si="62"/>
        <v>120.87951807228916</v>
      </c>
    </row>
    <row r="196" spans="2:7" ht="15" customHeight="1" x14ac:dyDescent="0.2">
      <c r="B196" s="72">
        <v>31321</v>
      </c>
      <c r="C196" s="53" t="s">
        <v>158</v>
      </c>
      <c r="D196" s="60">
        <v>685</v>
      </c>
      <c r="E196" s="60">
        <f t="shared" si="59"/>
        <v>685</v>
      </c>
      <c r="F196" s="68">
        <v>418.52</v>
      </c>
      <c r="G196" s="76">
        <f t="shared" si="62"/>
        <v>61.097810218978097</v>
      </c>
    </row>
    <row r="197" spans="2:7" ht="15" customHeight="1" x14ac:dyDescent="0.2">
      <c r="B197" s="54">
        <v>313</v>
      </c>
      <c r="C197" s="54" t="s">
        <v>67</v>
      </c>
      <c r="D197" s="58">
        <f>D196</f>
        <v>685</v>
      </c>
      <c r="E197" s="58">
        <f t="shared" si="59"/>
        <v>685</v>
      </c>
      <c r="F197" s="69">
        <f>F196</f>
        <v>418.52</v>
      </c>
      <c r="G197" s="76">
        <f t="shared" si="62"/>
        <v>61.097810218978097</v>
      </c>
    </row>
    <row r="198" spans="2:7" ht="15" customHeight="1" x14ac:dyDescent="0.2">
      <c r="B198" s="54">
        <v>31</v>
      </c>
      <c r="C198" s="54" t="s">
        <v>4</v>
      </c>
      <c r="D198" s="58">
        <f>D197+D195+D193</f>
        <v>4930</v>
      </c>
      <c r="E198" s="58">
        <f>E197+E195+E193</f>
        <v>4683.5</v>
      </c>
      <c r="F198" s="58">
        <f t="shared" ref="F198" si="63">F197+F195+F193</f>
        <v>3155.69</v>
      </c>
      <c r="G198" s="76">
        <f t="shared" si="62"/>
        <v>67.378883313761079</v>
      </c>
    </row>
    <row r="199" spans="2:7" ht="15" customHeight="1" x14ac:dyDescent="0.2">
      <c r="B199" s="230" t="s">
        <v>172</v>
      </c>
      <c r="C199" s="230"/>
      <c r="D199" s="143">
        <f t="shared" ref="D199:F201" si="64">D198</f>
        <v>4930</v>
      </c>
      <c r="E199" s="143">
        <f t="shared" si="64"/>
        <v>4683.5</v>
      </c>
      <c r="F199" s="143">
        <f t="shared" si="64"/>
        <v>3155.69</v>
      </c>
      <c r="G199" s="138">
        <f t="shared" si="62"/>
        <v>67.378883313761079</v>
      </c>
    </row>
    <row r="200" spans="2:7" ht="15" customHeight="1" x14ac:dyDescent="0.2">
      <c r="B200" s="233" t="s">
        <v>131</v>
      </c>
      <c r="C200" s="233"/>
      <c r="D200" s="158">
        <f t="shared" si="64"/>
        <v>4930</v>
      </c>
      <c r="E200" s="158">
        <f t="shared" si="64"/>
        <v>4683.5</v>
      </c>
      <c r="F200" s="158">
        <f t="shared" si="64"/>
        <v>3155.69</v>
      </c>
      <c r="G200" s="156">
        <f t="shared" si="62"/>
        <v>67.378883313761079</v>
      </c>
    </row>
    <row r="201" spans="2:7" ht="15" customHeight="1" x14ac:dyDescent="0.2">
      <c r="B201" s="231" t="s">
        <v>173</v>
      </c>
      <c r="C201" s="231"/>
      <c r="D201" s="159">
        <f t="shared" si="64"/>
        <v>4930</v>
      </c>
      <c r="E201" s="159">
        <f t="shared" si="64"/>
        <v>4683.5</v>
      </c>
      <c r="F201" s="159">
        <f t="shared" si="64"/>
        <v>3155.69</v>
      </c>
      <c r="G201" s="152">
        <f t="shared" si="62"/>
        <v>67.378883313761079</v>
      </c>
    </row>
    <row r="202" spans="2:7" ht="15" customHeight="1" x14ac:dyDescent="0.2">
      <c r="B202" s="149" t="s">
        <v>174</v>
      </c>
      <c r="C202" s="149"/>
      <c r="D202" s="150"/>
      <c r="E202" s="160"/>
      <c r="F202" s="161"/>
      <c r="G202" s="152"/>
    </row>
    <row r="203" spans="2:7" ht="15" customHeight="1" x14ac:dyDescent="0.2">
      <c r="B203" s="52" t="s">
        <v>119</v>
      </c>
      <c r="C203" s="52"/>
      <c r="D203" s="59"/>
      <c r="E203" s="60"/>
      <c r="F203" s="68"/>
      <c r="G203" s="76"/>
    </row>
    <row r="204" spans="2:7" ht="15" customHeight="1" x14ac:dyDescent="0.2">
      <c r="B204" s="139" t="s">
        <v>171</v>
      </c>
      <c r="C204" s="139"/>
      <c r="D204" s="140"/>
      <c r="E204" s="141"/>
      <c r="F204" s="142"/>
      <c r="G204" s="138"/>
    </row>
    <row r="205" spans="2:7" s="64" customFormat="1" ht="15" customHeight="1" x14ac:dyDescent="0.2">
      <c r="B205" s="53">
        <v>3211</v>
      </c>
      <c r="C205" s="53" t="s">
        <v>121</v>
      </c>
      <c r="D205" s="60">
        <v>0</v>
      </c>
      <c r="E205" s="60">
        <v>47.17</v>
      </c>
      <c r="F205" s="57">
        <v>60</v>
      </c>
      <c r="G205" s="76">
        <f>F205/E205*100</f>
        <v>127.1994912020352</v>
      </c>
    </row>
    <row r="206" spans="2:7" ht="15" customHeight="1" x14ac:dyDescent="0.2">
      <c r="B206" s="72">
        <v>3212</v>
      </c>
      <c r="C206" s="53" t="s">
        <v>69</v>
      </c>
      <c r="D206" s="60">
        <v>100</v>
      </c>
      <c r="E206" s="60">
        <f t="shared" si="59"/>
        <v>100</v>
      </c>
      <c r="F206" s="68">
        <v>86.6</v>
      </c>
      <c r="G206" s="76">
        <f t="shared" si="62"/>
        <v>86.6</v>
      </c>
    </row>
    <row r="207" spans="2:7" ht="15" customHeight="1" x14ac:dyDescent="0.2">
      <c r="B207" s="54">
        <v>321</v>
      </c>
      <c r="C207" s="54" t="s">
        <v>21</v>
      </c>
      <c r="D207" s="58">
        <f>SUM(D205:D206)</f>
        <v>100</v>
      </c>
      <c r="E207" s="58">
        <f t="shared" ref="E207:F207" si="65">SUM(E205:E206)</f>
        <v>147.17000000000002</v>
      </c>
      <c r="F207" s="58">
        <f t="shared" si="65"/>
        <v>146.6</v>
      </c>
      <c r="G207" s="76">
        <f t="shared" si="62"/>
        <v>99.612692804239984</v>
      </c>
    </row>
    <row r="208" spans="2:7" ht="15" customHeight="1" x14ac:dyDescent="0.2">
      <c r="B208" s="72">
        <v>3236</v>
      </c>
      <c r="C208" s="72" t="s">
        <v>75</v>
      </c>
      <c r="D208" s="60">
        <v>0</v>
      </c>
      <c r="E208" s="60">
        <v>0</v>
      </c>
      <c r="F208" s="68">
        <v>0</v>
      </c>
      <c r="G208" s="76" t="e">
        <f t="shared" si="62"/>
        <v>#DIV/0!</v>
      </c>
    </row>
    <row r="209" spans="2:7" ht="15" customHeight="1" x14ac:dyDescent="0.2">
      <c r="B209" s="54">
        <v>323</v>
      </c>
      <c r="C209" s="54" t="s">
        <v>127</v>
      </c>
      <c r="D209" s="69">
        <f>D208</f>
        <v>0</v>
      </c>
      <c r="E209" s="58">
        <f t="shared" ref="E209" si="66">D209</f>
        <v>0</v>
      </c>
      <c r="F209" s="58">
        <f>F208</f>
        <v>0</v>
      </c>
      <c r="G209" s="76" t="e">
        <f t="shared" si="62"/>
        <v>#DIV/0!</v>
      </c>
    </row>
    <row r="210" spans="2:7" ht="15" customHeight="1" x14ac:dyDescent="0.2">
      <c r="B210" s="54">
        <v>32</v>
      </c>
      <c r="C210" s="54" t="s">
        <v>11</v>
      </c>
      <c r="D210" s="58">
        <f>D207</f>
        <v>100</v>
      </c>
      <c r="E210" s="58">
        <f>E209+E207</f>
        <v>147.17000000000002</v>
      </c>
      <c r="F210" s="58">
        <f>F209+F207</f>
        <v>146.6</v>
      </c>
      <c r="G210" s="76">
        <f t="shared" si="62"/>
        <v>99.612692804239984</v>
      </c>
    </row>
    <row r="211" spans="2:7" ht="15" customHeight="1" x14ac:dyDescent="0.2">
      <c r="B211" s="230" t="s">
        <v>172</v>
      </c>
      <c r="C211" s="230"/>
      <c r="D211" s="143">
        <f>D210</f>
        <v>100</v>
      </c>
      <c r="E211" s="143">
        <f>E210</f>
        <v>147.17000000000002</v>
      </c>
      <c r="F211" s="144">
        <f>F210</f>
        <v>146.6</v>
      </c>
      <c r="G211" s="138">
        <f t="shared" si="62"/>
        <v>99.612692804239984</v>
      </c>
    </row>
    <row r="212" spans="2:7" ht="15" customHeight="1" x14ac:dyDescent="0.2">
      <c r="B212" s="233" t="s">
        <v>131</v>
      </c>
      <c r="C212" s="233"/>
      <c r="D212" s="158">
        <f>D211</f>
        <v>100</v>
      </c>
      <c r="E212" s="158">
        <f>E211</f>
        <v>147.17000000000002</v>
      </c>
      <c r="F212" s="165">
        <f t="shared" ref="F212:F213" si="67">F211</f>
        <v>146.6</v>
      </c>
      <c r="G212" s="156">
        <f t="shared" si="62"/>
        <v>99.612692804239984</v>
      </c>
    </row>
    <row r="213" spans="2:7" ht="15" customHeight="1" x14ac:dyDescent="0.2">
      <c r="B213" s="231" t="s">
        <v>212</v>
      </c>
      <c r="C213" s="231"/>
      <c r="D213" s="159">
        <f>D212</f>
        <v>100</v>
      </c>
      <c r="E213" s="159">
        <f>E211</f>
        <v>147.17000000000002</v>
      </c>
      <c r="F213" s="166">
        <f t="shared" si="67"/>
        <v>146.6</v>
      </c>
      <c r="G213" s="152">
        <f t="shared" si="62"/>
        <v>99.612692804239984</v>
      </c>
    </row>
    <row r="214" spans="2:7" ht="15" customHeight="1" x14ac:dyDescent="0.2">
      <c r="B214" s="149" t="s">
        <v>175</v>
      </c>
      <c r="C214" s="149"/>
      <c r="D214" s="150"/>
      <c r="E214" s="160"/>
      <c r="F214" s="161"/>
      <c r="G214" s="152"/>
    </row>
    <row r="215" spans="2:7" ht="15" customHeight="1" x14ac:dyDescent="0.2">
      <c r="B215" s="153" t="s">
        <v>119</v>
      </c>
      <c r="C215" s="153"/>
      <c r="D215" s="154"/>
      <c r="E215" s="162"/>
      <c r="F215" s="163"/>
      <c r="G215" s="156"/>
    </row>
    <row r="216" spans="2:7" ht="15" customHeight="1" x14ac:dyDescent="0.2">
      <c r="B216" s="139" t="s">
        <v>156</v>
      </c>
      <c r="C216" s="139"/>
      <c r="D216" s="140"/>
      <c r="E216" s="141"/>
      <c r="F216" s="142"/>
      <c r="G216" s="138"/>
    </row>
    <row r="217" spans="2:7" ht="15" customHeight="1" x14ac:dyDescent="0.2">
      <c r="B217" s="72">
        <v>3111</v>
      </c>
      <c r="C217" s="53" t="s">
        <v>20</v>
      </c>
      <c r="D217" s="60">
        <v>13972</v>
      </c>
      <c r="E217" s="60">
        <v>15913.14</v>
      </c>
      <c r="F217" s="68">
        <v>15301.12</v>
      </c>
      <c r="G217" s="76">
        <f t="shared" si="62"/>
        <v>96.153996005816595</v>
      </c>
    </row>
    <row r="218" spans="2:7" ht="15" customHeight="1" x14ac:dyDescent="0.2">
      <c r="B218" s="54">
        <v>311</v>
      </c>
      <c r="C218" s="54" t="s">
        <v>157</v>
      </c>
      <c r="D218" s="58">
        <f>SUM(D217)</f>
        <v>13972</v>
      </c>
      <c r="E218" s="58">
        <f>SUM(E217)</f>
        <v>15913.14</v>
      </c>
      <c r="F218" s="69">
        <f>F217</f>
        <v>15301.12</v>
      </c>
      <c r="G218" s="76">
        <f t="shared" si="62"/>
        <v>96.153996005816595</v>
      </c>
    </row>
    <row r="219" spans="2:7" ht="15" customHeight="1" x14ac:dyDescent="0.2">
      <c r="B219" s="53">
        <v>3121</v>
      </c>
      <c r="C219" s="53" t="s">
        <v>66</v>
      </c>
      <c r="D219" s="60">
        <v>834</v>
      </c>
      <c r="E219" s="60">
        <v>834</v>
      </c>
      <c r="F219" s="68">
        <v>1199.3399999999999</v>
      </c>
      <c r="G219" s="76">
        <f t="shared" si="62"/>
        <v>143.80575539568346</v>
      </c>
    </row>
    <row r="220" spans="2:7" ht="15" customHeight="1" x14ac:dyDescent="0.2">
      <c r="B220" s="54">
        <v>312</v>
      </c>
      <c r="C220" s="54" t="s">
        <v>66</v>
      </c>
      <c r="D220" s="58">
        <f>SUM(D219)</f>
        <v>834</v>
      </c>
      <c r="E220" s="58">
        <f t="shared" si="59"/>
        <v>834</v>
      </c>
      <c r="F220" s="69">
        <f>F219</f>
        <v>1199.3399999999999</v>
      </c>
      <c r="G220" s="76">
        <f t="shared" si="62"/>
        <v>143.80575539568346</v>
      </c>
    </row>
    <row r="221" spans="2:7" ht="15" customHeight="1" x14ac:dyDescent="0.2">
      <c r="B221" s="72">
        <v>31321</v>
      </c>
      <c r="C221" s="53" t="s">
        <v>158</v>
      </c>
      <c r="D221" s="60">
        <v>2278</v>
      </c>
      <c r="E221" s="60">
        <f t="shared" si="59"/>
        <v>2278</v>
      </c>
      <c r="F221" s="68">
        <v>2524.6799999999998</v>
      </c>
      <c r="G221" s="76">
        <f t="shared" si="62"/>
        <v>110.82879719051799</v>
      </c>
    </row>
    <row r="222" spans="2:7" ht="15" customHeight="1" x14ac:dyDescent="0.2">
      <c r="B222" s="54">
        <v>313</v>
      </c>
      <c r="C222" s="54" t="s">
        <v>67</v>
      </c>
      <c r="D222" s="58">
        <f>SUM(D221)</f>
        <v>2278</v>
      </c>
      <c r="E222" s="58">
        <f t="shared" si="59"/>
        <v>2278</v>
      </c>
      <c r="F222" s="69">
        <f>F221</f>
        <v>2524.6799999999998</v>
      </c>
      <c r="G222" s="76">
        <f t="shared" si="62"/>
        <v>110.82879719051799</v>
      </c>
    </row>
    <row r="223" spans="2:7" ht="15" customHeight="1" x14ac:dyDescent="0.2">
      <c r="B223" s="54">
        <v>31</v>
      </c>
      <c r="C223" s="54" t="s">
        <v>4</v>
      </c>
      <c r="D223" s="58">
        <f>D222+D220+D218</f>
        <v>17084</v>
      </c>
      <c r="E223" s="58">
        <f>E222+E220+E218</f>
        <v>19025.14</v>
      </c>
      <c r="F223" s="58">
        <f t="shared" ref="F223" si="68">F222+F220+F218</f>
        <v>19025.14</v>
      </c>
      <c r="G223" s="76">
        <f t="shared" si="62"/>
        <v>100</v>
      </c>
    </row>
    <row r="224" spans="2:7" ht="15" customHeight="1" x14ac:dyDescent="0.2">
      <c r="B224" s="230" t="s">
        <v>159</v>
      </c>
      <c r="C224" s="230"/>
      <c r="D224" s="143">
        <f>D223</f>
        <v>17084</v>
      </c>
      <c r="E224" s="143">
        <f>E223</f>
        <v>19025.14</v>
      </c>
      <c r="F224" s="143">
        <f t="shared" ref="F224" si="69">F223</f>
        <v>19025.14</v>
      </c>
      <c r="G224" s="138">
        <f t="shared" si="62"/>
        <v>100</v>
      </c>
    </row>
    <row r="225" spans="2:7" ht="15" customHeight="1" x14ac:dyDescent="0.2">
      <c r="B225" s="139" t="s">
        <v>204</v>
      </c>
      <c r="C225" s="139"/>
      <c r="D225" s="140"/>
      <c r="E225" s="141">
        <f t="shared" si="59"/>
        <v>0</v>
      </c>
      <c r="F225" s="142"/>
      <c r="G225" s="138"/>
    </row>
    <row r="226" spans="2:7" ht="15" customHeight="1" x14ac:dyDescent="0.2">
      <c r="B226" s="72">
        <v>3111</v>
      </c>
      <c r="C226" s="53" t="s">
        <v>20</v>
      </c>
      <c r="D226" s="60">
        <v>0</v>
      </c>
      <c r="E226" s="60">
        <f t="shared" si="59"/>
        <v>0</v>
      </c>
      <c r="F226" s="68">
        <v>0</v>
      </c>
      <c r="G226" s="76">
        <v>0</v>
      </c>
    </row>
    <row r="227" spans="2:7" ht="15" customHeight="1" x14ac:dyDescent="0.2">
      <c r="B227" s="54">
        <v>311</v>
      </c>
      <c r="C227" s="54" t="s">
        <v>157</v>
      </c>
      <c r="D227" s="58">
        <v>0</v>
      </c>
      <c r="E227" s="60">
        <f t="shared" si="59"/>
        <v>0</v>
      </c>
      <c r="F227" s="69">
        <v>0</v>
      </c>
      <c r="G227" s="76">
        <v>0</v>
      </c>
    </row>
    <row r="228" spans="2:7" ht="15" customHeight="1" x14ac:dyDescent="0.2">
      <c r="B228" s="53">
        <v>3121</v>
      </c>
      <c r="C228" s="53" t="s">
        <v>66</v>
      </c>
      <c r="D228" s="60">
        <v>0</v>
      </c>
      <c r="E228" s="60">
        <f t="shared" si="59"/>
        <v>0</v>
      </c>
      <c r="F228" s="68">
        <v>0</v>
      </c>
      <c r="G228" s="76">
        <v>0</v>
      </c>
    </row>
    <row r="229" spans="2:7" ht="15" customHeight="1" x14ac:dyDescent="0.2">
      <c r="B229" s="54">
        <v>312</v>
      </c>
      <c r="C229" s="54" t="s">
        <v>66</v>
      </c>
      <c r="D229" s="58">
        <v>0</v>
      </c>
      <c r="E229" s="60">
        <f t="shared" si="59"/>
        <v>0</v>
      </c>
      <c r="F229" s="69">
        <v>0</v>
      </c>
      <c r="G229" s="76">
        <v>0</v>
      </c>
    </row>
    <row r="230" spans="2:7" ht="15" customHeight="1" x14ac:dyDescent="0.2">
      <c r="B230" s="72">
        <v>31321</v>
      </c>
      <c r="C230" s="53" t="s">
        <v>158</v>
      </c>
      <c r="D230" s="60">
        <v>0</v>
      </c>
      <c r="E230" s="60">
        <f t="shared" si="59"/>
        <v>0</v>
      </c>
      <c r="F230" s="68">
        <v>0</v>
      </c>
      <c r="G230" s="76">
        <v>0</v>
      </c>
    </row>
    <row r="231" spans="2:7" ht="15" customHeight="1" x14ac:dyDescent="0.2">
      <c r="B231" s="54">
        <v>313</v>
      </c>
      <c r="C231" s="54" t="s">
        <v>67</v>
      </c>
      <c r="D231" s="58">
        <v>0</v>
      </c>
      <c r="E231" s="60">
        <f t="shared" si="59"/>
        <v>0</v>
      </c>
      <c r="F231" s="69">
        <v>0</v>
      </c>
      <c r="G231" s="76">
        <v>0</v>
      </c>
    </row>
    <row r="232" spans="2:7" ht="15" customHeight="1" x14ac:dyDescent="0.2">
      <c r="B232" s="54">
        <v>31</v>
      </c>
      <c r="C232" s="54" t="s">
        <v>4</v>
      </c>
      <c r="D232" s="58">
        <f>D231+D229+D227</f>
        <v>0</v>
      </c>
      <c r="E232" s="60">
        <f t="shared" si="59"/>
        <v>0</v>
      </c>
      <c r="F232" s="58">
        <v>0</v>
      </c>
      <c r="G232" s="76">
        <v>0</v>
      </c>
    </row>
    <row r="233" spans="2:7" ht="15" customHeight="1" x14ac:dyDescent="0.2">
      <c r="B233" s="230" t="s">
        <v>205</v>
      </c>
      <c r="C233" s="230"/>
      <c r="D233" s="143">
        <f>D232</f>
        <v>0</v>
      </c>
      <c r="E233" s="141">
        <f t="shared" si="59"/>
        <v>0</v>
      </c>
      <c r="F233" s="143">
        <f t="shared" ref="F233" si="70">F232</f>
        <v>0</v>
      </c>
      <c r="G233" s="138">
        <v>0</v>
      </c>
    </row>
    <row r="234" spans="2:7" ht="15" customHeight="1" x14ac:dyDescent="0.2">
      <c r="B234" s="233" t="s">
        <v>131</v>
      </c>
      <c r="C234" s="233"/>
      <c r="D234" s="158">
        <f>D233+D231+D229+D224</f>
        <v>17084</v>
      </c>
      <c r="E234" s="162">
        <f>E224</f>
        <v>19025.14</v>
      </c>
      <c r="F234" s="158">
        <f>F233+F224</f>
        <v>19025.14</v>
      </c>
      <c r="G234" s="156">
        <f t="shared" si="62"/>
        <v>100</v>
      </c>
    </row>
    <row r="235" spans="2:7" ht="15" customHeight="1" x14ac:dyDescent="0.2">
      <c r="B235" s="231" t="s">
        <v>176</v>
      </c>
      <c r="C235" s="231"/>
      <c r="D235" s="159">
        <f>D234+D232+D230+D225</f>
        <v>17084</v>
      </c>
      <c r="E235" s="160">
        <f>E234</f>
        <v>19025.14</v>
      </c>
      <c r="F235" s="159">
        <f>F234+F225</f>
        <v>19025.14</v>
      </c>
      <c r="G235" s="152">
        <f t="shared" si="62"/>
        <v>100</v>
      </c>
    </row>
    <row r="236" spans="2:7" ht="15" customHeight="1" x14ac:dyDescent="0.2">
      <c r="B236" s="149" t="s">
        <v>206</v>
      </c>
      <c r="C236" s="149"/>
      <c r="D236" s="150"/>
      <c r="E236" s="160"/>
      <c r="F236" s="161"/>
      <c r="G236" s="152"/>
    </row>
    <row r="237" spans="2:7" ht="15" customHeight="1" x14ac:dyDescent="0.2">
      <c r="B237" s="153" t="s">
        <v>119</v>
      </c>
      <c r="C237" s="153"/>
      <c r="D237" s="154"/>
      <c r="E237" s="162"/>
      <c r="F237" s="163"/>
      <c r="G237" s="156"/>
    </row>
    <row r="238" spans="2:7" ht="15" customHeight="1" x14ac:dyDescent="0.2">
      <c r="B238" s="139" t="s">
        <v>156</v>
      </c>
      <c r="C238" s="139"/>
      <c r="D238" s="140"/>
      <c r="E238" s="141"/>
      <c r="F238" s="142"/>
      <c r="G238" s="138"/>
    </row>
    <row r="239" spans="2:7" s="64" customFormat="1" ht="15" customHeight="1" x14ac:dyDescent="0.2">
      <c r="B239" s="53">
        <v>3211</v>
      </c>
      <c r="C239" s="53" t="s">
        <v>121</v>
      </c>
      <c r="D239" s="60">
        <v>0</v>
      </c>
      <c r="E239" s="60">
        <f>D239</f>
        <v>0</v>
      </c>
      <c r="F239" s="57">
        <v>0</v>
      </c>
      <c r="G239" s="76" t="e">
        <f>F239/E239*100</f>
        <v>#DIV/0!</v>
      </c>
    </row>
    <row r="240" spans="2:7" ht="15" customHeight="1" x14ac:dyDescent="0.2">
      <c r="B240" s="72">
        <v>3212</v>
      </c>
      <c r="C240" s="53" t="s">
        <v>69</v>
      </c>
      <c r="D240" s="60">
        <v>600</v>
      </c>
      <c r="E240" s="60">
        <v>570</v>
      </c>
      <c r="F240" s="68">
        <v>522.5</v>
      </c>
      <c r="G240" s="76">
        <f t="shared" si="62"/>
        <v>91.666666666666657</v>
      </c>
    </row>
    <row r="241" spans="2:7" ht="15" customHeight="1" x14ac:dyDescent="0.2">
      <c r="B241" s="54">
        <v>321</v>
      </c>
      <c r="C241" s="54" t="s">
        <v>21</v>
      </c>
      <c r="D241" s="58">
        <f t="shared" ref="D241:E243" si="71">D240</f>
        <v>600</v>
      </c>
      <c r="E241" s="58">
        <f t="shared" si="71"/>
        <v>570</v>
      </c>
      <c r="F241" s="69">
        <f>F240+F239</f>
        <v>522.5</v>
      </c>
      <c r="G241" s="76">
        <f t="shared" si="62"/>
        <v>91.666666666666657</v>
      </c>
    </row>
    <row r="242" spans="2:7" ht="15" customHeight="1" x14ac:dyDescent="0.2">
      <c r="B242" s="54">
        <v>32</v>
      </c>
      <c r="C242" s="54" t="s">
        <v>11</v>
      </c>
      <c r="D242" s="58">
        <f t="shared" si="71"/>
        <v>600</v>
      </c>
      <c r="E242" s="58">
        <f t="shared" si="71"/>
        <v>570</v>
      </c>
      <c r="F242" s="69">
        <f>F241</f>
        <v>522.5</v>
      </c>
      <c r="G242" s="76">
        <f t="shared" si="62"/>
        <v>91.666666666666657</v>
      </c>
    </row>
    <row r="243" spans="2:7" ht="15" customHeight="1" x14ac:dyDescent="0.2">
      <c r="B243" s="230" t="s">
        <v>159</v>
      </c>
      <c r="C243" s="230"/>
      <c r="D243" s="143">
        <f t="shared" si="71"/>
        <v>600</v>
      </c>
      <c r="E243" s="143">
        <f t="shared" si="71"/>
        <v>570</v>
      </c>
      <c r="F243" s="143">
        <f t="shared" ref="F243" si="72">F242</f>
        <v>522.5</v>
      </c>
      <c r="G243" s="138">
        <f t="shared" ref="G243" si="73">F243/E243*100</f>
        <v>91.666666666666657</v>
      </c>
    </row>
    <row r="244" spans="2:7" ht="15" customHeight="1" x14ac:dyDescent="0.2">
      <c r="B244" s="52" t="s">
        <v>204</v>
      </c>
      <c r="C244" s="52"/>
      <c r="D244" s="59"/>
      <c r="E244" s="60">
        <f t="shared" si="59"/>
        <v>0</v>
      </c>
      <c r="F244" s="68"/>
      <c r="G244" s="76"/>
    </row>
    <row r="245" spans="2:7" ht="15" customHeight="1" x14ac:dyDescent="0.2">
      <c r="B245" s="72">
        <v>3212</v>
      </c>
      <c r="C245" s="53" t="s">
        <v>69</v>
      </c>
      <c r="D245" s="60">
        <v>0</v>
      </c>
      <c r="E245" s="60">
        <f t="shared" si="59"/>
        <v>0</v>
      </c>
      <c r="F245" s="68">
        <v>0</v>
      </c>
      <c r="G245" s="76">
        <v>0</v>
      </c>
    </row>
    <row r="246" spans="2:7" ht="15" customHeight="1" x14ac:dyDescent="0.2">
      <c r="B246" s="54">
        <v>321</v>
      </c>
      <c r="C246" s="54" t="s">
        <v>21</v>
      </c>
      <c r="D246" s="58">
        <v>0</v>
      </c>
      <c r="E246" s="60">
        <f t="shared" si="59"/>
        <v>0</v>
      </c>
      <c r="F246" s="69">
        <v>0</v>
      </c>
      <c r="G246" s="76">
        <v>0</v>
      </c>
    </row>
    <row r="247" spans="2:7" ht="15" customHeight="1" x14ac:dyDescent="0.2">
      <c r="B247" s="54">
        <v>32</v>
      </c>
      <c r="C247" s="54" t="s">
        <v>11</v>
      </c>
      <c r="D247" s="58">
        <v>0</v>
      </c>
      <c r="E247" s="60">
        <f t="shared" si="59"/>
        <v>0</v>
      </c>
      <c r="F247" s="69">
        <v>0</v>
      </c>
      <c r="G247" s="76">
        <v>0</v>
      </c>
    </row>
    <row r="248" spans="2:7" ht="15" customHeight="1" x14ac:dyDescent="0.2">
      <c r="B248" s="220" t="s">
        <v>205</v>
      </c>
      <c r="C248" s="220"/>
      <c r="D248" s="58">
        <v>0</v>
      </c>
      <c r="E248" s="60">
        <f t="shared" si="59"/>
        <v>0</v>
      </c>
      <c r="F248" s="69">
        <v>0</v>
      </c>
      <c r="G248" s="76">
        <v>0</v>
      </c>
    </row>
    <row r="249" spans="2:7" ht="15" customHeight="1" x14ac:dyDescent="0.2">
      <c r="B249" s="233" t="s">
        <v>131</v>
      </c>
      <c r="C249" s="233"/>
      <c r="D249" s="158">
        <f>D248+D242</f>
        <v>600</v>
      </c>
      <c r="E249" s="158">
        <f t="shared" si="59"/>
        <v>600</v>
      </c>
      <c r="F249" s="158">
        <f t="shared" ref="F249" si="74">F248+F242</f>
        <v>522.5</v>
      </c>
      <c r="G249" s="156">
        <f t="shared" si="62"/>
        <v>87.083333333333329</v>
      </c>
    </row>
    <row r="250" spans="2:7" ht="15" customHeight="1" x14ac:dyDescent="0.2">
      <c r="B250" s="231" t="s">
        <v>177</v>
      </c>
      <c r="C250" s="231"/>
      <c r="D250" s="159">
        <f>D249+D244</f>
        <v>600</v>
      </c>
      <c r="E250" s="159">
        <f t="shared" si="59"/>
        <v>600</v>
      </c>
      <c r="F250" s="159">
        <f t="shared" ref="F250" si="75">F249+F244</f>
        <v>522.5</v>
      </c>
      <c r="G250" s="152">
        <f t="shared" si="62"/>
        <v>87.083333333333329</v>
      </c>
    </row>
    <row r="251" spans="2:7" ht="15" customHeight="1" thickBot="1" x14ac:dyDescent="0.25">
      <c r="B251" s="232" t="s">
        <v>178</v>
      </c>
      <c r="C251" s="232"/>
      <c r="D251" s="176">
        <f>D250+D235+D213+D201</f>
        <v>22714</v>
      </c>
      <c r="E251" s="176">
        <f t="shared" ref="E251:F251" si="76">E250+E235+E213+E201</f>
        <v>24455.809999999998</v>
      </c>
      <c r="F251" s="176">
        <f t="shared" si="76"/>
        <v>22849.929999999997</v>
      </c>
      <c r="G251" s="177">
        <f t="shared" si="62"/>
        <v>93.433544012649747</v>
      </c>
    </row>
    <row r="252" spans="2:7" ht="15" customHeight="1" x14ac:dyDescent="0.2">
      <c r="B252" s="171" t="s">
        <v>179</v>
      </c>
      <c r="C252" s="171"/>
      <c r="D252" s="180"/>
      <c r="E252" s="173"/>
      <c r="F252" s="181"/>
      <c r="G252" s="175"/>
    </row>
    <row r="253" spans="2:7" ht="15" customHeight="1" x14ac:dyDescent="0.2">
      <c r="B253" s="149" t="s">
        <v>180</v>
      </c>
      <c r="C253" s="149"/>
      <c r="D253" s="159"/>
      <c r="E253" s="160"/>
      <c r="F253" s="166"/>
      <c r="G253" s="152"/>
    </row>
    <row r="254" spans="2:7" ht="15" customHeight="1" x14ac:dyDescent="0.2">
      <c r="B254" s="153" t="s">
        <v>119</v>
      </c>
      <c r="C254" s="153"/>
      <c r="D254" s="154"/>
      <c r="E254" s="162"/>
      <c r="F254" s="163"/>
      <c r="G254" s="156"/>
    </row>
    <row r="255" spans="2:7" ht="15" customHeight="1" x14ac:dyDescent="0.2">
      <c r="B255" s="139" t="s">
        <v>181</v>
      </c>
      <c r="C255" s="139"/>
      <c r="D255" s="140"/>
      <c r="E255" s="141"/>
      <c r="F255" s="142"/>
      <c r="G255" s="138"/>
    </row>
    <row r="256" spans="2:7" ht="15" customHeight="1" x14ac:dyDescent="0.2">
      <c r="B256" s="72">
        <v>3111</v>
      </c>
      <c r="C256" s="53" t="s">
        <v>20</v>
      </c>
      <c r="D256" s="60">
        <v>1733000</v>
      </c>
      <c r="E256" s="60">
        <v>1722208</v>
      </c>
      <c r="F256" s="68">
        <v>1645289.51</v>
      </c>
      <c r="G256" s="76">
        <f t="shared" ref="G256:G306" si="77">F256/E256*100</f>
        <v>95.533728214013635</v>
      </c>
    </row>
    <row r="257" spans="2:7" ht="15" customHeight="1" x14ac:dyDescent="0.2">
      <c r="B257" s="54">
        <v>311</v>
      </c>
      <c r="C257" s="54" t="s">
        <v>157</v>
      </c>
      <c r="D257" s="58">
        <f>D256</f>
        <v>1733000</v>
      </c>
      <c r="E257" s="58">
        <f t="shared" ref="E257:F257" si="78">E256</f>
        <v>1722208</v>
      </c>
      <c r="F257" s="58">
        <f t="shared" si="78"/>
        <v>1645289.51</v>
      </c>
      <c r="G257" s="76">
        <f t="shared" si="77"/>
        <v>95.533728214013635</v>
      </c>
    </row>
    <row r="258" spans="2:7" ht="15" customHeight="1" x14ac:dyDescent="0.2">
      <c r="B258" s="53">
        <v>3121</v>
      </c>
      <c r="C258" s="53" t="s">
        <v>66</v>
      </c>
      <c r="D258" s="60">
        <v>60000</v>
      </c>
      <c r="E258" s="60">
        <f t="shared" ref="E258:E298" si="79">D258</f>
        <v>60000</v>
      </c>
      <c r="F258" s="68">
        <v>56203.199999999997</v>
      </c>
      <c r="G258" s="76">
        <f t="shared" si="77"/>
        <v>93.671999999999997</v>
      </c>
    </row>
    <row r="259" spans="2:7" ht="15" customHeight="1" x14ac:dyDescent="0.2">
      <c r="B259" s="54">
        <v>312</v>
      </c>
      <c r="C259" s="54" t="s">
        <v>66</v>
      </c>
      <c r="D259" s="58">
        <f>D258</f>
        <v>60000</v>
      </c>
      <c r="E259" s="58">
        <f>E258</f>
        <v>60000</v>
      </c>
      <c r="F259" s="58">
        <f>F258</f>
        <v>56203.199999999997</v>
      </c>
      <c r="G259" s="76">
        <f t="shared" si="77"/>
        <v>93.671999999999997</v>
      </c>
    </row>
    <row r="260" spans="2:7" ht="15" customHeight="1" x14ac:dyDescent="0.2">
      <c r="B260" s="72">
        <v>31321</v>
      </c>
      <c r="C260" s="53" t="s">
        <v>158</v>
      </c>
      <c r="D260" s="60">
        <v>270000</v>
      </c>
      <c r="E260" s="60">
        <f t="shared" si="79"/>
        <v>270000</v>
      </c>
      <c r="F260" s="68">
        <v>269319.65999999997</v>
      </c>
      <c r="G260" s="76">
        <f t="shared" si="77"/>
        <v>99.748022222222204</v>
      </c>
    </row>
    <row r="261" spans="2:7" ht="15" customHeight="1" x14ac:dyDescent="0.2">
      <c r="B261" s="54">
        <v>313</v>
      </c>
      <c r="C261" s="54" t="s">
        <v>67</v>
      </c>
      <c r="D261" s="58">
        <f>D260</f>
        <v>270000</v>
      </c>
      <c r="E261" s="58">
        <f t="shared" ref="E261:F261" si="80">E260</f>
        <v>270000</v>
      </c>
      <c r="F261" s="58">
        <f t="shared" si="80"/>
        <v>269319.65999999997</v>
      </c>
      <c r="G261" s="76">
        <f t="shared" si="77"/>
        <v>99.748022222222204</v>
      </c>
    </row>
    <row r="262" spans="2:7" ht="15" customHeight="1" x14ac:dyDescent="0.2">
      <c r="B262" s="54">
        <v>31</v>
      </c>
      <c r="C262" s="54" t="s">
        <v>4</v>
      </c>
      <c r="D262" s="58">
        <f>D261+D259+D257</f>
        <v>2063000</v>
      </c>
      <c r="E262" s="58">
        <f>E261+E259+E257</f>
        <v>2052208</v>
      </c>
      <c r="F262" s="58">
        <f t="shared" ref="F262" si="81">F261+F259+F257</f>
        <v>1970812.37</v>
      </c>
      <c r="G262" s="76">
        <f t="shared" si="77"/>
        <v>96.033753401214696</v>
      </c>
    </row>
    <row r="263" spans="2:7" ht="15" customHeight="1" x14ac:dyDescent="0.2">
      <c r="B263" s="230" t="s">
        <v>182</v>
      </c>
      <c r="C263" s="230"/>
      <c r="D263" s="143">
        <f>D262</f>
        <v>2063000</v>
      </c>
      <c r="E263" s="143">
        <f>E262</f>
        <v>2052208</v>
      </c>
      <c r="F263" s="143">
        <f>F262</f>
        <v>1970812.37</v>
      </c>
      <c r="G263" s="138">
        <f t="shared" si="77"/>
        <v>96.033753401214696</v>
      </c>
    </row>
    <row r="264" spans="2:7" ht="15" customHeight="1" x14ac:dyDescent="0.2">
      <c r="B264" s="233" t="s">
        <v>131</v>
      </c>
      <c r="C264" s="233"/>
      <c r="D264" s="158">
        <f t="shared" ref="D264:D265" si="82">D263</f>
        <v>2063000</v>
      </c>
      <c r="E264" s="158">
        <f t="shared" ref="E264:E265" si="83">E263</f>
        <v>2052208</v>
      </c>
      <c r="F264" s="158">
        <f t="shared" ref="F264:F265" si="84">F263</f>
        <v>1970812.37</v>
      </c>
      <c r="G264" s="156">
        <f t="shared" si="77"/>
        <v>96.033753401214696</v>
      </c>
    </row>
    <row r="265" spans="2:7" ht="15" customHeight="1" x14ac:dyDescent="0.2">
      <c r="B265" s="231" t="s">
        <v>183</v>
      </c>
      <c r="C265" s="231"/>
      <c r="D265" s="159">
        <f t="shared" si="82"/>
        <v>2063000</v>
      </c>
      <c r="E265" s="159">
        <f t="shared" si="83"/>
        <v>2052208</v>
      </c>
      <c r="F265" s="159">
        <f t="shared" si="84"/>
        <v>1970812.37</v>
      </c>
      <c r="G265" s="152">
        <f t="shared" si="77"/>
        <v>96.033753401214696</v>
      </c>
    </row>
    <row r="266" spans="2:7" ht="15" customHeight="1" x14ac:dyDescent="0.2">
      <c r="B266" s="149" t="s">
        <v>184</v>
      </c>
      <c r="C266" s="149"/>
      <c r="D266" s="150"/>
      <c r="E266" s="160"/>
      <c r="F266" s="161"/>
      <c r="G266" s="152"/>
    </row>
    <row r="267" spans="2:7" ht="15" customHeight="1" x14ac:dyDescent="0.2">
      <c r="B267" s="153" t="s">
        <v>119</v>
      </c>
      <c r="C267" s="153"/>
      <c r="D267" s="154"/>
      <c r="E267" s="162"/>
      <c r="F267" s="163"/>
      <c r="G267" s="156"/>
    </row>
    <row r="268" spans="2:7" ht="15" customHeight="1" x14ac:dyDescent="0.2">
      <c r="B268" s="139" t="s">
        <v>181</v>
      </c>
      <c r="C268" s="139"/>
      <c r="D268" s="140"/>
      <c r="E268" s="141"/>
      <c r="F268" s="142"/>
      <c r="G268" s="138"/>
    </row>
    <row r="269" spans="2:7" ht="15" customHeight="1" x14ac:dyDescent="0.2">
      <c r="B269" s="72">
        <v>3212</v>
      </c>
      <c r="C269" s="53" t="s">
        <v>69</v>
      </c>
      <c r="D269" s="60">
        <v>40000</v>
      </c>
      <c r="E269" s="60">
        <f t="shared" si="79"/>
        <v>40000</v>
      </c>
      <c r="F269" s="68">
        <v>38173.699999999997</v>
      </c>
      <c r="G269" s="76">
        <f t="shared" si="77"/>
        <v>95.434249999999992</v>
      </c>
    </row>
    <row r="270" spans="2:7" ht="15" customHeight="1" x14ac:dyDescent="0.2">
      <c r="B270" s="54">
        <v>321</v>
      </c>
      <c r="C270" s="54" t="s">
        <v>21</v>
      </c>
      <c r="D270" s="58">
        <f>D269</f>
        <v>40000</v>
      </c>
      <c r="E270" s="58">
        <f t="shared" ref="E270:F270" si="85">E269</f>
        <v>40000</v>
      </c>
      <c r="F270" s="58">
        <f t="shared" si="85"/>
        <v>38173.699999999997</v>
      </c>
      <c r="G270" s="76">
        <f t="shared" si="77"/>
        <v>95.434249999999992</v>
      </c>
    </row>
    <row r="271" spans="2:7" ht="15" customHeight="1" x14ac:dyDescent="0.2">
      <c r="B271" s="55">
        <v>3295</v>
      </c>
      <c r="C271" s="55" t="s">
        <v>185</v>
      </c>
      <c r="D271" s="57">
        <v>2000</v>
      </c>
      <c r="E271" s="60">
        <f t="shared" si="79"/>
        <v>2000</v>
      </c>
      <c r="F271" s="68">
        <v>0</v>
      </c>
      <c r="G271" s="76"/>
    </row>
    <row r="272" spans="2:7" ht="15" customHeight="1" x14ac:dyDescent="0.2">
      <c r="B272" s="52">
        <v>329</v>
      </c>
      <c r="C272" s="52" t="s">
        <v>86</v>
      </c>
      <c r="D272" s="59">
        <f>D271</f>
        <v>2000</v>
      </c>
      <c r="E272" s="59">
        <f t="shared" ref="E272:F272" si="86">E271</f>
        <v>2000</v>
      </c>
      <c r="F272" s="59">
        <f t="shared" si="86"/>
        <v>0</v>
      </c>
      <c r="G272" s="76"/>
    </row>
    <row r="273" spans="2:7" ht="15" customHeight="1" x14ac:dyDescent="0.2">
      <c r="B273" s="54">
        <v>32</v>
      </c>
      <c r="C273" s="54" t="s">
        <v>11</v>
      </c>
      <c r="D273" s="60">
        <f>D272+D270</f>
        <v>42000</v>
      </c>
      <c r="E273" s="60">
        <f t="shared" ref="E273:F275" si="87">E272+E270</f>
        <v>42000</v>
      </c>
      <c r="F273" s="58">
        <f t="shared" si="87"/>
        <v>38173.699999999997</v>
      </c>
      <c r="G273" s="76">
        <f t="shared" si="77"/>
        <v>90.889761904761897</v>
      </c>
    </row>
    <row r="274" spans="2:7" ht="15" customHeight="1" x14ac:dyDescent="0.2">
      <c r="B274" s="230" t="s">
        <v>182</v>
      </c>
      <c r="C274" s="230"/>
      <c r="D274" s="143">
        <f>D273</f>
        <v>42000</v>
      </c>
      <c r="E274" s="143">
        <f t="shared" si="79"/>
        <v>42000</v>
      </c>
      <c r="F274" s="143">
        <f t="shared" si="87"/>
        <v>38173.699999999997</v>
      </c>
      <c r="G274" s="138">
        <f t="shared" si="77"/>
        <v>90.889761904761897</v>
      </c>
    </row>
    <row r="275" spans="2:7" ht="15" customHeight="1" x14ac:dyDescent="0.2">
      <c r="B275" s="233" t="s">
        <v>131</v>
      </c>
      <c r="C275" s="233"/>
      <c r="D275" s="158">
        <f t="shared" ref="D275:D276" si="88">D274</f>
        <v>42000</v>
      </c>
      <c r="E275" s="158">
        <f t="shared" si="79"/>
        <v>42000</v>
      </c>
      <c r="F275" s="158">
        <f t="shared" si="87"/>
        <v>38173.699999999997</v>
      </c>
      <c r="G275" s="156">
        <f t="shared" si="77"/>
        <v>90.889761904761897</v>
      </c>
    </row>
    <row r="276" spans="2:7" ht="15" customHeight="1" x14ac:dyDescent="0.2">
      <c r="B276" s="231" t="s">
        <v>186</v>
      </c>
      <c r="C276" s="231"/>
      <c r="D276" s="159">
        <f t="shared" si="88"/>
        <v>42000</v>
      </c>
      <c r="E276" s="159">
        <f t="shared" si="79"/>
        <v>42000</v>
      </c>
      <c r="F276" s="159">
        <f>F275</f>
        <v>38173.699999999997</v>
      </c>
      <c r="G276" s="152">
        <f t="shared" si="77"/>
        <v>90.889761904761897</v>
      </c>
    </row>
    <row r="277" spans="2:7" ht="15" customHeight="1" x14ac:dyDescent="0.2">
      <c r="B277" s="149" t="s">
        <v>187</v>
      </c>
      <c r="C277" s="149"/>
      <c r="D277" s="159"/>
      <c r="E277" s="160"/>
      <c r="F277" s="166"/>
      <c r="G277" s="152"/>
    </row>
    <row r="278" spans="2:7" ht="15" customHeight="1" x14ac:dyDescent="0.2">
      <c r="B278" s="153" t="s">
        <v>119</v>
      </c>
      <c r="C278" s="153"/>
      <c r="D278" s="154"/>
      <c r="E278" s="162"/>
      <c r="F278" s="163"/>
      <c r="G278" s="156"/>
    </row>
    <row r="279" spans="2:7" ht="15" customHeight="1" x14ac:dyDescent="0.2">
      <c r="B279" s="139" t="s">
        <v>181</v>
      </c>
      <c r="C279" s="139"/>
      <c r="D279" s="140"/>
      <c r="E279" s="141"/>
      <c r="F279" s="142"/>
      <c r="G279" s="138"/>
    </row>
    <row r="280" spans="2:7" ht="15" customHeight="1" x14ac:dyDescent="0.2">
      <c r="B280" s="73">
        <v>37219</v>
      </c>
      <c r="C280" s="56" t="s">
        <v>188</v>
      </c>
      <c r="D280" s="68">
        <v>500</v>
      </c>
      <c r="E280" s="60">
        <v>500</v>
      </c>
      <c r="F280" s="68">
        <v>0</v>
      </c>
      <c r="G280" s="76">
        <v>0</v>
      </c>
    </row>
    <row r="281" spans="2:7" ht="15" customHeight="1" x14ac:dyDescent="0.2">
      <c r="B281" s="73">
        <v>3722</v>
      </c>
      <c r="C281" s="56" t="s">
        <v>93</v>
      </c>
      <c r="D281" s="68">
        <v>25000</v>
      </c>
      <c r="E281" s="60">
        <v>25000</v>
      </c>
      <c r="F281" s="68">
        <v>15400.8</v>
      </c>
      <c r="G281" s="76">
        <v>0</v>
      </c>
    </row>
    <row r="282" spans="2:7" ht="15" customHeight="1" x14ac:dyDescent="0.2">
      <c r="B282" s="73">
        <v>37229</v>
      </c>
      <c r="C282" s="56" t="s">
        <v>188</v>
      </c>
      <c r="D282" s="68">
        <v>0</v>
      </c>
      <c r="E282" s="60">
        <f t="shared" si="79"/>
        <v>0</v>
      </c>
      <c r="F282" s="68">
        <v>0</v>
      </c>
      <c r="G282" s="76" t="e">
        <f t="shared" si="77"/>
        <v>#DIV/0!</v>
      </c>
    </row>
    <row r="283" spans="2:7" ht="15" customHeight="1" x14ac:dyDescent="0.2">
      <c r="B283" s="51">
        <v>372</v>
      </c>
      <c r="C283" s="51" t="s">
        <v>91</v>
      </c>
      <c r="D283" s="58">
        <f>D281+D280</f>
        <v>25500</v>
      </c>
      <c r="E283" s="58">
        <f t="shared" ref="E283:F283" si="89">E281+E280</f>
        <v>25500</v>
      </c>
      <c r="F283" s="58">
        <f t="shared" si="89"/>
        <v>15400.8</v>
      </c>
      <c r="G283" s="76">
        <f t="shared" si="77"/>
        <v>60.395294117647055</v>
      </c>
    </row>
    <row r="284" spans="2:7" ht="15" customHeight="1" x14ac:dyDescent="0.2">
      <c r="B284" s="51">
        <v>37</v>
      </c>
      <c r="C284" s="51" t="s">
        <v>189</v>
      </c>
      <c r="D284" s="58">
        <f>D283</f>
        <v>25500</v>
      </c>
      <c r="E284" s="60">
        <f t="shared" si="79"/>
        <v>25500</v>
      </c>
      <c r="F284" s="69">
        <f>F283</f>
        <v>15400.8</v>
      </c>
      <c r="G284" s="76">
        <f t="shared" si="77"/>
        <v>60.395294117647055</v>
      </c>
    </row>
    <row r="285" spans="2:7" ht="15" customHeight="1" x14ac:dyDescent="0.2">
      <c r="B285" s="230" t="s">
        <v>182</v>
      </c>
      <c r="C285" s="230"/>
      <c r="D285" s="143">
        <f t="shared" ref="D285:D287" si="90">D284</f>
        <v>25500</v>
      </c>
      <c r="E285" s="141">
        <f t="shared" si="79"/>
        <v>25500</v>
      </c>
      <c r="F285" s="144">
        <f t="shared" ref="F285:F287" si="91">F284</f>
        <v>15400.8</v>
      </c>
      <c r="G285" s="138">
        <f t="shared" si="77"/>
        <v>60.395294117647055</v>
      </c>
    </row>
    <row r="286" spans="2:7" ht="18" customHeight="1" x14ac:dyDescent="0.2">
      <c r="B286" s="233" t="s">
        <v>131</v>
      </c>
      <c r="C286" s="233"/>
      <c r="D286" s="158">
        <f t="shared" si="90"/>
        <v>25500</v>
      </c>
      <c r="E286" s="162">
        <f t="shared" si="79"/>
        <v>25500</v>
      </c>
      <c r="F286" s="165">
        <f t="shared" si="91"/>
        <v>15400.8</v>
      </c>
      <c r="G286" s="156">
        <f t="shared" si="77"/>
        <v>60.395294117647055</v>
      </c>
    </row>
    <row r="287" spans="2:7" ht="26.25" customHeight="1" x14ac:dyDescent="0.2">
      <c r="B287" s="231" t="s">
        <v>190</v>
      </c>
      <c r="C287" s="231"/>
      <c r="D287" s="159">
        <f t="shared" si="90"/>
        <v>25500</v>
      </c>
      <c r="E287" s="160">
        <f t="shared" si="79"/>
        <v>25500</v>
      </c>
      <c r="F287" s="166">
        <f t="shared" si="91"/>
        <v>15400.8</v>
      </c>
      <c r="G287" s="152">
        <f t="shared" si="77"/>
        <v>60.395294117647055</v>
      </c>
    </row>
    <row r="288" spans="2:7" ht="15" customHeight="1" x14ac:dyDescent="0.2">
      <c r="B288" s="149" t="s">
        <v>191</v>
      </c>
      <c r="C288" s="149"/>
      <c r="D288" s="150"/>
      <c r="E288" s="160"/>
      <c r="F288" s="161"/>
      <c r="G288" s="152"/>
    </row>
    <row r="289" spans="2:7" ht="15" customHeight="1" x14ac:dyDescent="0.2">
      <c r="B289" s="153" t="s">
        <v>119</v>
      </c>
      <c r="C289" s="153"/>
      <c r="D289" s="154"/>
      <c r="E289" s="162"/>
      <c r="F289" s="163"/>
      <c r="G289" s="156"/>
    </row>
    <row r="290" spans="2:7" ht="15" customHeight="1" x14ac:dyDescent="0.2">
      <c r="B290" s="139" t="s">
        <v>181</v>
      </c>
      <c r="C290" s="139"/>
      <c r="D290" s="140"/>
      <c r="E290" s="141"/>
      <c r="F290" s="142"/>
      <c r="G290" s="138"/>
    </row>
    <row r="291" spans="2:7" ht="15" customHeight="1" x14ac:dyDescent="0.2">
      <c r="B291" s="73">
        <v>4241</v>
      </c>
      <c r="C291" s="56" t="s">
        <v>143</v>
      </c>
      <c r="D291" s="68">
        <v>8000</v>
      </c>
      <c r="E291" s="60">
        <f t="shared" si="79"/>
        <v>8000</v>
      </c>
      <c r="F291" s="68">
        <v>10724.55</v>
      </c>
      <c r="G291" s="76">
        <f t="shared" si="77"/>
        <v>134.05687499999999</v>
      </c>
    </row>
    <row r="292" spans="2:7" ht="15" customHeight="1" x14ac:dyDescent="0.2">
      <c r="B292" s="51">
        <v>424</v>
      </c>
      <c r="C292" s="51" t="s">
        <v>144</v>
      </c>
      <c r="D292" s="69">
        <f>SUM(D291)</f>
        <v>8000</v>
      </c>
      <c r="E292" s="58">
        <f t="shared" si="79"/>
        <v>8000</v>
      </c>
      <c r="F292" s="69">
        <f>F291</f>
        <v>10724.55</v>
      </c>
      <c r="G292" s="76">
        <f t="shared" si="77"/>
        <v>134.05687499999999</v>
      </c>
    </row>
    <row r="293" spans="2:7" ht="15" customHeight="1" x14ac:dyDescent="0.2">
      <c r="B293" s="73">
        <v>4262</v>
      </c>
      <c r="C293" s="56" t="s">
        <v>240</v>
      </c>
      <c r="D293" s="68">
        <v>3970</v>
      </c>
      <c r="E293" s="60">
        <f t="shared" ref="E293:E294" si="92">D293</f>
        <v>3970</v>
      </c>
      <c r="F293" s="68">
        <v>3970</v>
      </c>
      <c r="G293" s="76">
        <f t="shared" ref="G293:G294" si="93">F293/E293*100</f>
        <v>100</v>
      </c>
    </row>
    <row r="294" spans="2:7" ht="15" customHeight="1" x14ac:dyDescent="0.2">
      <c r="B294" s="51">
        <v>426</v>
      </c>
      <c r="C294" s="51" t="s">
        <v>241</v>
      </c>
      <c r="D294" s="69">
        <f>SUM(D293)</f>
        <v>3970</v>
      </c>
      <c r="E294" s="58">
        <f t="shared" si="92"/>
        <v>3970</v>
      </c>
      <c r="F294" s="69">
        <f>F293</f>
        <v>3970</v>
      </c>
      <c r="G294" s="76">
        <f t="shared" si="93"/>
        <v>100</v>
      </c>
    </row>
    <row r="295" spans="2:7" ht="15" customHeight="1" x14ac:dyDescent="0.2">
      <c r="B295" s="51">
        <v>42</v>
      </c>
      <c r="C295" s="51" t="s">
        <v>94</v>
      </c>
      <c r="D295" s="69">
        <f>SUM(D294)</f>
        <v>3970</v>
      </c>
      <c r="E295" s="58">
        <f t="shared" si="79"/>
        <v>3970</v>
      </c>
      <c r="F295" s="69">
        <f>SUM(F294)</f>
        <v>3970</v>
      </c>
      <c r="G295" s="76">
        <f t="shared" si="77"/>
        <v>100</v>
      </c>
    </row>
    <row r="296" spans="2:7" ht="15" customHeight="1" x14ac:dyDescent="0.2">
      <c r="B296" s="230" t="s">
        <v>182</v>
      </c>
      <c r="C296" s="230"/>
      <c r="D296" s="144">
        <f>D295+D292</f>
        <v>11970</v>
      </c>
      <c r="E296" s="143">
        <f t="shared" si="79"/>
        <v>11970</v>
      </c>
      <c r="F296" s="144">
        <f>F295+F292</f>
        <v>14694.55</v>
      </c>
      <c r="G296" s="76">
        <f t="shared" si="77"/>
        <v>122.76148705096072</v>
      </c>
    </row>
    <row r="297" spans="2:7" ht="15" customHeight="1" x14ac:dyDescent="0.2">
      <c r="B297" s="233" t="s">
        <v>131</v>
      </c>
      <c r="C297" s="233"/>
      <c r="D297" s="165">
        <v>15000</v>
      </c>
      <c r="E297" s="158">
        <f t="shared" si="79"/>
        <v>15000</v>
      </c>
      <c r="F297" s="165">
        <f t="shared" ref="F297:F298" si="94">F296</f>
        <v>14694.55</v>
      </c>
      <c r="G297" s="156">
        <f t="shared" si="77"/>
        <v>97.963666666666654</v>
      </c>
    </row>
    <row r="298" spans="2:7" ht="15" customHeight="1" x14ac:dyDescent="0.2">
      <c r="B298" s="231" t="s">
        <v>192</v>
      </c>
      <c r="C298" s="231"/>
      <c r="D298" s="166">
        <v>15000</v>
      </c>
      <c r="E298" s="159">
        <f t="shared" si="79"/>
        <v>15000</v>
      </c>
      <c r="F298" s="166">
        <f t="shared" si="94"/>
        <v>14694.55</v>
      </c>
      <c r="G298" s="152">
        <f t="shared" si="77"/>
        <v>97.963666666666654</v>
      </c>
    </row>
    <row r="299" spans="2:7" ht="15" customHeight="1" thickBot="1" x14ac:dyDescent="0.25">
      <c r="B299" s="232" t="s">
        <v>193</v>
      </c>
      <c r="C299" s="232"/>
      <c r="D299" s="176">
        <f>D296+D285+D274+D263</f>
        <v>2142470</v>
      </c>
      <c r="E299" s="176">
        <f t="shared" ref="E299:F299" si="95">E296+E285+E274+E263</f>
        <v>2131678</v>
      </c>
      <c r="F299" s="176">
        <f t="shared" si="95"/>
        <v>2039081.4200000002</v>
      </c>
      <c r="G299" s="177">
        <f t="shared" si="77"/>
        <v>95.65616476784956</v>
      </c>
    </row>
    <row r="300" spans="2:7" ht="15" customHeight="1" x14ac:dyDescent="0.2">
      <c r="B300" s="171" t="s">
        <v>194</v>
      </c>
      <c r="C300" s="171"/>
      <c r="D300" s="172"/>
      <c r="E300" s="173"/>
      <c r="F300" s="174"/>
      <c r="G300" s="175"/>
    </row>
    <row r="301" spans="2:7" ht="15" customHeight="1" x14ac:dyDescent="0.2">
      <c r="B301" s="149" t="s">
        <v>195</v>
      </c>
      <c r="C301" s="149"/>
      <c r="D301" s="150"/>
      <c r="E301" s="160"/>
      <c r="F301" s="161"/>
      <c r="G301" s="152"/>
    </row>
    <row r="302" spans="2:7" ht="15" customHeight="1" x14ac:dyDescent="0.2">
      <c r="B302" s="153" t="s">
        <v>119</v>
      </c>
      <c r="C302" s="153"/>
      <c r="D302" s="154"/>
      <c r="E302" s="162"/>
      <c r="F302" s="163"/>
      <c r="G302" s="156"/>
    </row>
    <row r="303" spans="2:7" ht="15" customHeight="1" x14ac:dyDescent="0.2">
      <c r="B303" s="139" t="s">
        <v>171</v>
      </c>
      <c r="C303" s="139"/>
      <c r="D303" s="140"/>
      <c r="E303" s="141"/>
      <c r="F303" s="142"/>
      <c r="G303" s="138"/>
    </row>
    <row r="304" spans="2:7" ht="15" customHeight="1" x14ac:dyDescent="0.2">
      <c r="B304" s="53">
        <v>3222</v>
      </c>
      <c r="C304" s="53" t="s">
        <v>81</v>
      </c>
      <c r="D304" s="60">
        <v>7618.29</v>
      </c>
      <c r="E304" s="60">
        <v>7237.1</v>
      </c>
      <c r="F304" s="68">
        <v>5878.72</v>
      </c>
      <c r="G304" s="76">
        <f t="shared" si="77"/>
        <v>81.230327064708234</v>
      </c>
    </row>
    <row r="305" spans="2:7" ht="15" customHeight="1" x14ac:dyDescent="0.2">
      <c r="B305" s="54">
        <v>322</v>
      </c>
      <c r="C305" s="54" t="s">
        <v>78</v>
      </c>
      <c r="D305" s="58">
        <v>7618.29</v>
      </c>
      <c r="E305" s="58">
        <f>E304</f>
        <v>7237.1</v>
      </c>
      <c r="F305" s="69">
        <f>F304</f>
        <v>5878.72</v>
      </c>
      <c r="G305" s="76">
        <f t="shared" si="77"/>
        <v>81.230327064708234</v>
      </c>
    </row>
    <row r="306" spans="2:7" ht="15" customHeight="1" x14ac:dyDescent="0.2">
      <c r="B306" s="54">
        <v>32</v>
      </c>
      <c r="C306" s="54" t="s">
        <v>11</v>
      </c>
      <c r="D306" s="58">
        <v>7618.29</v>
      </c>
      <c r="E306" s="58">
        <f>SUM(E305)</f>
        <v>7237.1</v>
      </c>
      <c r="F306" s="69">
        <f t="shared" ref="F306:F310" si="96">F305</f>
        <v>5878.72</v>
      </c>
      <c r="G306" s="76">
        <f t="shared" si="77"/>
        <v>81.230327064708234</v>
      </c>
    </row>
    <row r="307" spans="2:7" ht="15" customHeight="1" x14ac:dyDescent="0.2">
      <c r="B307" s="230" t="s">
        <v>172</v>
      </c>
      <c r="C307" s="230"/>
      <c r="D307" s="143">
        <v>7618.29</v>
      </c>
      <c r="E307" s="143">
        <f>SUM(E306)</f>
        <v>7237.1</v>
      </c>
      <c r="F307" s="144">
        <f t="shared" si="96"/>
        <v>5878.72</v>
      </c>
      <c r="G307" s="138">
        <f t="shared" ref="G307:G329" si="97">F307/E307*100</f>
        <v>81.230327064708234</v>
      </c>
    </row>
    <row r="308" spans="2:7" ht="15" customHeight="1" x14ac:dyDescent="0.2">
      <c r="B308" s="233" t="s">
        <v>131</v>
      </c>
      <c r="C308" s="233"/>
      <c r="D308" s="158">
        <v>7618.29</v>
      </c>
      <c r="E308" s="158">
        <f>SUM(E307)</f>
        <v>7237.1</v>
      </c>
      <c r="F308" s="165">
        <f t="shared" si="96"/>
        <v>5878.72</v>
      </c>
      <c r="G308" s="156">
        <f t="shared" si="97"/>
        <v>81.230327064708234</v>
      </c>
    </row>
    <row r="309" spans="2:7" ht="15" customHeight="1" x14ac:dyDescent="0.2">
      <c r="B309" s="231" t="s">
        <v>196</v>
      </c>
      <c r="C309" s="231"/>
      <c r="D309" s="159">
        <v>7618.29</v>
      </c>
      <c r="E309" s="159">
        <f>SUM(E308)</f>
        <v>7237.1</v>
      </c>
      <c r="F309" s="166">
        <f t="shared" si="96"/>
        <v>5878.72</v>
      </c>
      <c r="G309" s="152">
        <f t="shared" si="97"/>
        <v>81.230327064708234</v>
      </c>
    </row>
    <row r="310" spans="2:7" ht="15" customHeight="1" x14ac:dyDescent="0.2">
      <c r="B310" s="234" t="s">
        <v>197</v>
      </c>
      <c r="C310" s="234"/>
      <c r="D310" s="167">
        <v>7618.29</v>
      </c>
      <c r="E310" s="167">
        <f>SUM(E309)</f>
        <v>7237.1</v>
      </c>
      <c r="F310" s="170">
        <f t="shared" si="96"/>
        <v>5878.72</v>
      </c>
      <c r="G310" s="148">
        <f t="shared" si="97"/>
        <v>81.230327064708234</v>
      </c>
    </row>
    <row r="311" spans="2:7" ht="15" customHeight="1" x14ac:dyDescent="0.2">
      <c r="B311" s="145" t="s">
        <v>207</v>
      </c>
      <c r="C311" s="145"/>
      <c r="D311" s="146"/>
      <c r="E311" s="168"/>
      <c r="F311" s="169"/>
      <c r="G311" s="148"/>
    </row>
    <row r="312" spans="2:7" ht="15" customHeight="1" x14ac:dyDescent="0.2">
      <c r="B312" s="149" t="s">
        <v>208</v>
      </c>
      <c r="C312" s="149"/>
      <c r="D312" s="150"/>
      <c r="E312" s="160"/>
      <c r="F312" s="161"/>
      <c r="G312" s="152"/>
    </row>
    <row r="313" spans="2:7" ht="15" customHeight="1" x14ac:dyDescent="0.2">
      <c r="B313" s="153" t="s">
        <v>119</v>
      </c>
      <c r="C313" s="153"/>
      <c r="D313" s="154"/>
      <c r="E313" s="162"/>
      <c r="F313" s="163"/>
      <c r="G313" s="156"/>
    </row>
    <row r="314" spans="2:7" s="64" customFormat="1" ht="15" customHeight="1" x14ac:dyDescent="0.2">
      <c r="B314" s="53">
        <v>3211</v>
      </c>
      <c r="C314" s="53" t="s">
        <v>121</v>
      </c>
      <c r="D314" s="60">
        <v>23708</v>
      </c>
      <c r="E314" s="60">
        <f t="shared" ref="E314:E329" si="98">D314</f>
        <v>23708</v>
      </c>
      <c r="F314" s="57">
        <v>13919.32</v>
      </c>
      <c r="G314" s="76">
        <v>0</v>
      </c>
    </row>
    <row r="315" spans="2:7" ht="15" customHeight="1" x14ac:dyDescent="0.2">
      <c r="B315" s="54">
        <v>321</v>
      </c>
      <c r="C315" s="54" t="s">
        <v>21</v>
      </c>
      <c r="D315" s="58">
        <f>SUM(D314)</f>
        <v>23708</v>
      </c>
      <c r="E315" s="58">
        <f t="shared" si="98"/>
        <v>23708</v>
      </c>
      <c r="F315" s="59">
        <v>0</v>
      </c>
      <c r="G315" s="76">
        <v>0</v>
      </c>
    </row>
    <row r="316" spans="2:7" ht="15" customHeight="1" x14ac:dyDescent="0.2">
      <c r="B316" s="72">
        <v>3225</v>
      </c>
      <c r="C316" s="72" t="s">
        <v>123</v>
      </c>
      <c r="D316" s="60">
        <v>190</v>
      </c>
      <c r="E316" s="60">
        <f t="shared" si="98"/>
        <v>190</v>
      </c>
      <c r="F316" s="68">
        <v>0</v>
      </c>
      <c r="G316" s="76">
        <v>0</v>
      </c>
    </row>
    <row r="317" spans="2:7" ht="15" customHeight="1" x14ac:dyDescent="0.2">
      <c r="B317" s="54">
        <v>322</v>
      </c>
      <c r="C317" s="54" t="s">
        <v>78</v>
      </c>
      <c r="D317" s="58">
        <f>SUM(D316)</f>
        <v>190</v>
      </c>
      <c r="E317" s="58">
        <f t="shared" si="98"/>
        <v>190</v>
      </c>
      <c r="F317" s="69">
        <v>0</v>
      </c>
      <c r="G317" s="76">
        <v>0</v>
      </c>
    </row>
    <row r="318" spans="2:7" ht="15" customHeight="1" x14ac:dyDescent="0.2">
      <c r="B318" s="72">
        <v>3299</v>
      </c>
      <c r="C318" s="72" t="s">
        <v>86</v>
      </c>
      <c r="D318" s="60">
        <v>0</v>
      </c>
      <c r="E318" s="60">
        <f t="shared" si="98"/>
        <v>0</v>
      </c>
      <c r="F318" s="60">
        <v>0</v>
      </c>
      <c r="G318" s="76">
        <v>0</v>
      </c>
    </row>
    <row r="319" spans="2:7" ht="15" customHeight="1" x14ac:dyDescent="0.2">
      <c r="B319" s="54">
        <v>329</v>
      </c>
      <c r="C319" s="54" t="s">
        <v>86</v>
      </c>
      <c r="D319" s="58">
        <v>0</v>
      </c>
      <c r="E319" s="58">
        <f t="shared" si="98"/>
        <v>0</v>
      </c>
      <c r="F319" s="58">
        <v>0</v>
      </c>
      <c r="G319" s="76">
        <v>0</v>
      </c>
    </row>
    <row r="320" spans="2:7" ht="15" customHeight="1" x14ac:dyDescent="0.2">
      <c r="B320" s="54">
        <v>32</v>
      </c>
      <c r="C320" s="54" t="s">
        <v>11</v>
      </c>
      <c r="D320" s="58">
        <f>SUM(D317+D315)</f>
        <v>23898</v>
      </c>
      <c r="E320" s="58">
        <f t="shared" si="98"/>
        <v>23898</v>
      </c>
      <c r="F320" s="58">
        <f>SUM(F314:F319)</f>
        <v>13919.32</v>
      </c>
      <c r="G320" s="76">
        <v>0</v>
      </c>
    </row>
    <row r="321" spans="2:7" ht="15" customHeight="1" x14ac:dyDescent="0.2">
      <c r="B321" s="53">
        <v>4221</v>
      </c>
      <c r="C321" s="53" t="s">
        <v>96</v>
      </c>
      <c r="D321" s="60">
        <v>0</v>
      </c>
      <c r="E321" s="60">
        <f t="shared" si="98"/>
        <v>0</v>
      </c>
      <c r="F321" s="68">
        <v>189.99</v>
      </c>
      <c r="G321" s="76">
        <v>0</v>
      </c>
    </row>
    <row r="322" spans="2:7" ht="15" customHeight="1" x14ac:dyDescent="0.2">
      <c r="B322" s="54">
        <v>422</v>
      </c>
      <c r="C322" s="54" t="s">
        <v>95</v>
      </c>
      <c r="D322" s="58">
        <v>0</v>
      </c>
      <c r="E322" s="58">
        <f t="shared" si="98"/>
        <v>0</v>
      </c>
      <c r="F322" s="58">
        <f>SUM(F321)</f>
        <v>189.99</v>
      </c>
      <c r="G322" s="76">
        <v>0</v>
      </c>
    </row>
    <row r="323" spans="2:7" ht="15" customHeight="1" x14ac:dyDescent="0.2">
      <c r="B323" s="54">
        <v>42</v>
      </c>
      <c r="C323" s="54" t="s">
        <v>94</v>
      </c>
      <c r="D323" s="69">
        <v>0</v>
      </c>
      <c r="E323" s="58">
        <f t="shared" si="98"/>
        <v>0</v>
      </c>
      <c r="F323" s="58">
        <f>SUM(F321)</f>
        <v>189.99</v>
      </c>
      <c r="G323" s="76">
        <v>0</v>
      </c>
    </row>
    <row r="324" spans="2:7" ht="15" customHeight="1" x14ac:dyDescent="0.2">
      <c r="B324" s="220" t="s">
        <v>209</v>
      </c>
      <c r="C324" s="220"/>
      <c r="D324" s="69">
        <f t="shared" ref="D324:E324" si="99">SUM(D323+D320)</f>
        <v>23898</v>
      </c>
      <c r="E324" s="69">
        <f t="shared" si="99"/>
        <v>23898</v>
      </c>
      <c r="F324" s="69">
        <f>SUM(F323+F320)</f>
        <v>14109.31</v>
      </c>
      <c r="G324" s="76">
        <v>0</v>
      </c>
    </row>
    <row r="325" spans="2:7" ht="15" customHeight="1" x14ac:dyDescent="0.2">
      <c r="B325" s="231" t="s">
        <v>131</v>
      </c>
      <c r="C325" s="231"/>
      <c r="D325" s="159">
        <f>SUM(D324)</f>
        <v>23898</v>
      </c>
      <c r="E325" s="159">
        <f t="shared" si="98"/>
        <v>23898</v>
      </c>
      <c r="F325" s="166">
        <f>SUM(F324)</f>
        <v>14109.31</v>
      </c>
      <c r="G325" s="152">
        <v>0</v>
      </c>
    </row>
    <row r="326" spans="2:7" ht="15" customHeight="1" x14ac:dyDescent="0.2">
      <c r="B326" s="231" t="s">
        <v>210</v>
      </c>
      <c r="C326" s="231"/>
      <c r="D326" s="159">
        <f>SUM(D325)</f>
        <v>23898</v>
      </c>
      <c r="E326" s="159">
        <f t="shared" si="98"/>
        <v>23898</v>
      </c>
      <c r="F326" s="166">
        <f>SUM(F325)</f>
        <v>14109.31</v>
      </c>
      <c r="G326" s="152">
        <v>0</v>
      </c>
    </row>
    <row r="327" spans="2:7" ht="15" customHeight="1" thickBot="1" x14ac:dyDescent="0.25">
      <c r="B327" s="232" t="s">
        <v>211</v>
      </c>
      <c r="C327" s="232"/>
      <c r="D327" s="176">
        <f>SUM(D326)</f>
        <v>23898</v>
      </c>
      <c r="E327" s="176">
        <f t="shared" si="98"/>
        <v>23898</v>
      </c>
      <c r="F327" s="179">
        <f>SUM(F326)</f>
        <v>14109.31</v>
      </c>
      <c r="G327" s="177">
        <v>0</v>
      </c>
    </row>
    <row r="328" spans="2:7" ht="15" customHeight="1" x14ac:dyDescent="0.2">
      <c r="B328" s="219" t="s">
        <v>198</v>
      </c>
      <c r="C328" s="219"/>
      <c r="D328" s="182">
        <f>D310+D299+D251+D187+D130+D82+D327</f>
        <v>2519372.0100000002</v>
      </c>
      <c r="E328" s="58">
        <f t="shared" si="98"/>
        <v>2519372.0100000002</v>
      </c>
      <c r="F328" s="182">
        <f t="shared" ref="F328" si="100">F310+F299+F251+F187+F130+F82+F327</f>
        <v>2402206.75</v>
      </c>
      <c r="G328" s="183">
        <f t="shared" si="97"/>
        <v>95.349425986517957</v>
      </c>
    </row>
    <row r="329" spans="2:7" ht="15" customHeight="1" x14ac:dyDescent="0.2">
      <c r="B329" s="220" t="s">
        <v>199</v>
      </c>
      <c r="C329" s="220"/>
      <c r="D329" s="58">
        <f>D328</f>
        <v>2519372.0100000002</v>
      </c>
      <c r="E329" s="58">
        <f t="shared" si="98"/>
        <v>2519372.0100000002</v>
      </c>
      <c r="F329" s="58">
        <f>F328</f>
        <v>2402206.75</v>
      </c>
      <c r="G329" s="76">
        <f t="shared" si="97"/>
        <v>95.349425986517957</v>
      </c>
    </row>
    <row r="330" spans="2:7" ht="30" customHeight="1" x14ac:dyDescent="0.2">
      <c r="B330" s="50" t="s">
        <v>200</v>
      </c>
      <c r="C330" s="50"/>
      <c r="D330" s="61"/>
      <c r="E330" s="61"/>
    </row>
  </sheetData>
  <sheetProtection algorithmName="SHA-512" hashValue="nmLBHFkitDYD8I/bMrAp+C/VjhYtpwwupk1LcLptl5T7bc4gF77UaA4W8/cVCriVsP/MwQdGV0rl0dziswHA/A==" saltValue="t6RnH7ste2wnWgHkNrBL6A==" spinCount="100000" sheet="1" objects="1" scenarios="1"/>
  <mergeCells count="83">
    <mergeCell ref="B2:G2"/>
    <mergeCell ref="B4:G4"/>
    <mergeCell ref="B6:C6"/>
    <mergeCell ref="B7:C7"/>
    <mergeCell ref="B44:C44"/>
    <mergeCell ref="B18:C18"/>
    <mergeCell ref="B45:C45"/>
    <mergeCell ref="B46:C46"/>
    <mergeCell ref="B53:C53"/>
    <mergeCell ref="B54:C54"/>
    <mergeCell ref="B55:C55"/>
    <mergeCell ref="B62:C62"/>
    <mergeCell ref="B67:C67"/>
    <mergeCell ref="B68:C68"/>
    <mergeCell ref="B69:C69"/>
    <mergeCell ref="B79:C79"/>
    <mergeCell ref="B130:C130"/>
    <mergeCell ref="B145:C145"/>
    <mergeCell ref="B157:C157"/>
    <mergeCell ref="B158:C158"/>
    <mergeCell ref="B80:C80"/>
    <mergeCell ref="B81:C81"/>
    <mergeCell ref="B82:C82"/>
    <mergeCell ref="B97:C97"/>
    <mergeCell ref="B113:C113"/>
    <mergeCell ref="B107:C107"/>
    <mergeCell ref="B112:C112"/>
    <mergeCell ref="B114:C114"/>
    <mergeCell ref="B121:C121"/>
    <mergeCell ref="B127:C127"/>
    <mergeCell ref="B128:C128"/>
    <mergeCell ref="B129:C129"/>
    <mergeCell ref="B159:C159"/>
    <mergeCell ref="B175:C175"/>
    <mergeCell ref="B176:C176"/>
    <mergeCell ref="B177:C177"/>
    <mergeCell ref="B187:C187"/>
    <mergeCell ref="B166:C166"/>
    <mergeCell ref="B167:C167"/>
    <mergeCell ref="B168:C168"/>
    <mergeCell ref="B199:C199"/>
    <mergeCell ref="B200:C200"/>
    <mergeCell ref="B201:C201"/>
    <mergeCell ref="B211:C211"/>
    <mergeCell ref="B212:C212"/>
    <mergeCell ref="B213:C213"/>
    <mergeCell ref="B224:C224"/>
    <mergeCell ref="B234:C234"/>
    <mergeCell ref="B235:C235"/>
    <mergeCell ref="B248:C248"/>
    <mergeCell ref="B243:C243"/>
    <mergeCell ref="B263:C263"/>
    <mergeCell ref="B264:C264"/>
    <mergeCell ref="B265:C265"/>
    <mergeCell ref="B249:C249"/>
    <mergeCell ref="B250:C250"/>
    <mergeCell ref="B251:C251"/>
    <mergeCell ref="B274:C274"/>
    <mergeCell ref="B275:C275"/>
    <mergeCell ref="B276:C276"/>
    <mergeCell ref="B285:C285"/>
    <mergeCell ref="B310:C310"/>
    <mergeCell ref="B286:C286"/>
    <mergeCell ref="B287:C287"/>
    <mergeCell ref="B296:C296"/>
    <mergeCell ref="B297:C297"/>
    <mergeCell ref="B298:C298"/>
    <mergeCell ref="B328:C328"/>
    <mergeCell ref="B329:C329"/>
    <mergeCell ref="B102:C102"/>
    <mergeCell ref="B184:C184"/>
    <mergeCell ref="B185:C185"/>
    <mergeCell ref="B186:C186"/>
    <mergeCell ref="B178:C178"/>
    <mergeCell ref="B233:C233"/>
    <mergeCell ref="B324:C324"/>
    <mergeCell ref="B325:C325"/>
    <mergeCell ref="B326:C326"/>
    <mergeCell ref="B327:C327"/>
    <mergeCell ref="B299:C299"/>
    <mergeCell ref="B307:C307"/>
    <mergeCell ref="B308:C308"/>
    <mergeCell ref="B309:C309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Rashodi i prihodi prema izvoru</vt:lpstr>
      <vt:lpstr>Rashodi prema funkcijskoj k </vt:lpstr>
      <vt:lpstr>Programska klasifikacija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Natalija Rogić</cp:lastModifiedBy>
  <cp:lastPrinted>2026-03-26T09:32:16Z</cp:lastPrinted>
  <dcterms:created xsi:type="dcterms:W3CDTF">2022-08-12T12:51:27Z</dcterms:created>
  <dcterms:modified xsi:type="dcterms:W3CDTF">2026-03-26T09:32:24Z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