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natalija_kristijan_skole_hr/Documents/Radna površina/Škola/Izvršenje/2024/1-12/"/>
    </mc:Choice>
  </mc:AlternateContent>
  <xr:revisionPtr revIDLastSave="33" documentId="8_{FE152C8B-5C9E-40DC-899A-589AE69911B5}" xr6:coauthVersionLast="47" xr6:coauthVersionMax="47" xr10:uidLastSave="{EA3D4D86-97DB-4E74-BABF-1F419C114BB9}"/>
  <bookViews>
    <workbookView xWindow="-120" yWindow="-120" windowWidth="29040" windowHeight="15720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Programska klasifikacija" sheetId="7" r:id="rId5"/>
  </sheets>
  <definedNames>
    <definedName name="_xlnm._FilterDatabase" localSheetId="4" hidden="1">'Programska klasifikacija'!$B$11:$G$333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8" i="7" l="1"/>
  <c r="F309" i="7"/>
  <c r="F310" i="7"/>
  <c r="F311" i="7"/>
  <c r="F312" i="7"/>
  <c r="F313" i="7"/>
  <c r="F297" i="7"/>
  <c r="F298" i="7"/>
  <c r="F299" i="7"/>
  <c r="F288" i="7"/>
  <c r="F289" i="7"/>
  <c r="F290" i="7"/>
  <c r="F277" i="7"/>
  <c r="F275" i="7"/>
  <c r="F278" i="7"/>
  <c r="F279" i="7"/>
  <c r="F266" i="7"/>
  <c r="F264" i="7"/>
  <c r="F262" i="7"/>
  <c r="F267" i="7"/>
  <c r="F268" i="7"/>
  <c r="F302" i="7"/>
  <c r="F235" i="7"/>
  <c r="F236" i="7"/>
  <c r="F237" i="7"/>
  <c r="F216" i="7"/>
  <c r="F214" i="7"/>
  <c r="F212" i="7"/>
  <c r="F217" i="7"/>
  <c r="F218" i="7"/>
  <c r="F203" i="7"/>
  <c r="F201" i="7"/>
  <c r="F204" i="7"/>
  <c r="F205" i="7"/>
  <c r="F191" i="7"/>
  <c r="F189" i="7"/>
  <c r="F187" i="7"/>
  <c r="F192" i="7"/>
  <c r="F193" i="7"/>
  <c r="F245" i="7"/>
  <c r="F176" i="7"/>
  <c r="F177" i="7"/>
  <c r="F178" i="7"/>
  <c r="F167" i="7"/>
  <c r="F168" i="7"/>
  <c r="F169" i="7"/>
  <c r="F158" i="7"/>
  <c r="F149" i="7"/>
  <c r="F159" i="7"/>
  <c r="F160" i="7"/>
  <c r="F146" i="7"/>
  <c r="F144" i="7"/>
  <c r="F142" i="7"/>
  <c r="F147" i="7"/>
  <c r="F151" i="7"/>
  <c r="F137" i="7"/>
  <c r="F138" i="7"/>
  <c r="F134" i="7"/>
  <c r="F132" i="7"/>
  <c r="F130" i="7"/>
  <c r="F135" i="7"/>
  <c r="F139" i="7"/>
  <c r="F181" i="7"/>
  <c r="E71" i="7"/>
  <c r="F72" i="7"/>
  <c r="F70" i="7"/>
  <c r="F73" i="7"/>
  <c r="F74" i="7"/>
  <c r="F75" i="7"/>
  <c r="F76" i="7"/>
  <c r="F60" i="7"/>
  <c r="F61" i="7"/>
  <c r="F62" i="7"/>
  <c r="F55" i="7"/>
  <c r="F56" i="7"/>
  <c r="F63" i="7"/>
  <c r="F64" i="7"/>
  <c r="F46" i="7"/>
  <c r="F47" i="7"/>
  <c r="F48" i="7"/>
  <c r="F49" i="7"/>
  <c r="F50" i="7"/>
  <c r="F37" i="7"/>
  <c r="F32" i="7"/>
  <c r="F24" i="7"/>
  <c r="F18" i="7"/>
  <c r="F38" i="7"/>
  <c r="F39" i="7"/>
  <c r="F40" i="7"/>
  <c r="F41" i="7"/>
  <c r="F77" i="7"/>
  <c r="F331" i="7"/>
  <c r="F332" i="7"/>
  <c r="D288" i="7"/>
  <c r="D289" i="7"/>
  <c r="D290" i="7"/>
  <c r="D277" i="7"/>
  <c r="D275" i="7"/>
  <c r="D278" i="7"/>
  <c r="D279" i="7"/>
  <c r="D266" i="7"/>
  <c r="D264" i="7"/>
  <c r="D262" i="7"/>
  <c r="D267" i="7"/>
  <c r="D268" i="7"/>
  <c r="D302" i="7"/>
  <c r="D149" i="7"/>
  <c r="D150" i="7"/>
  <c r="D146" i="7"/>
  <c r="D144" i="7"/>
  <c r="D142" i="7"/>
  <c r="D147" i="7"/>
  <c r="D151" i="7"/>
  <c r="D137" i="7"/>
  <c r="D138" i="7"/>
  <c r="D134" i="7"/>
  <c r="D132" i="7"/>
  <c r="D130" i="7"/>
  <c r="D135" i="7"/>
  <c r="D139" i="7"/>
  <c r="D152" i="7"/>
  <c r="D153" i="7"/>
  <c r="D181" i="7"/>
  <c r="D72" i="7"/>
  <c r="D70" i="7"/>
  <c r="D73" i="7"/>
  <c r="D74" i="7"/>
  <c r="D75" i="7"/>
  <c r="D76" i="7"/>
  <c r="D60" i="7"/>
  <c r="D61" i="7"/>
  <c r="D62" i="7"/>
  <c r="D55" i="7"/>
  <c r="D56" i="7"/>
  <c r="D57" i="7"/>
  <c r="D63" i="7"/>
  <c r="D64" i="7"/>
  <c r="D46" i="7"/>
  <c r="D47" i="7"/>
  <c r="D48" i="7"/>
  <c r="D49" i="7"/>
  <c r="D50" i="7"/>
  <c r="D37" i="7"/>
  <c r="D32" i="7"/>
  <c r="D24" i="7"/>
  <c r="D18" i="7"/>
  <c r="D38" i="7"/>
  <c r="D39" i="7"/>
  <c r="D40" i="7"/>
  <c r="D41" i="7"/>
  <c r="D77" i="7"/>
  <c r="D331" i="7"/>
  <c r="D332" i="7"/>
  <c r="E313" i="7"/>
  <c r="E299" i="7"/>
  <c r="E290" i="7"/>
  <c r="E279" i="7"/>
  <c r="E267" i="7"/>
  <c r="E268" i="7"/>
  <c r="E302" i="7"/>
  <c r="E245" i="7"/>
  <c r="E181" i="7"/>
  <c r="E124" i="7"/>
  <c r="E77" i="7"/>
  <c r="E331" i="7"/>
  <c r="D269" i="7"/>
  <c r="D270" i="7"/>
  <c r="F300" i="7"/>
  <c r="F301" i="7"/>
  <c r="F291" i="7"/>
  <c r="F292" i="7"/>
  <c r="D291" i="7"/>
  <c r="D292" i="7"/>
  <c r="E286" i="7"/>
  <c r="E285" i="7"/>
  <c r="E288" i="7"/>
  <c r="D280" i="7"/>
  <c r="D281" i="7"/>
  <c r="F280" i="7"/>
  <c r="F281" i="7"/>
  <c r="E276" i="7"/>
  <c r="E277" i="7"/>
  <c r="E274" i="7"/>
  <c r="E275" i="7"/>
  <c r="E278" i="7"/>
  <c r="G275" i="7"/>
  <c r="F269" i="7"/>
  <c r="F270" i="7"/>
  <c r="E269" i="7"/>
  <c r="E270" i="7"/>
  <c r="E265" i="7"/>
  <c r="E266" i="7"/>
  <c r="E263" i="7"/>
  <c r="E264" i="7"/>
  <c r="E261" i="7"/>
  <c r="E262" i="7"/>
  <c r="D237" i="7"/>
  <c r="E237" i="7"/>
  <c r="G237" i="7"/>
  <c r="E233" i="7"/>
  <c r="G233" i="7"/>
  <c r="D217" i="7"/>
  <c r="F206" i="7"/>
  <c r="F207" i="7"/>
  <c r="D203" i="7"/>
  <c r="E203" i="7"/>
  <c r="G203" i="7"/>
  <c r="G202" i="7"/>
  <c r="E199" i="7"/>
  <c r="G199" i="7"/>
  <c r="F194" i="7"/>
  <c r="F195" i="7"/>
  <c r="D192" i="7"/>
  <c r="D193" i="7"/>
  <c r="D194" i="7"/>
  <c r="D195" i="7"/>
  <c r="E192" i="7"/>
  <c r="E193" i="7"/>
  <c r="F179" i="7"/>
  <c r="F180" i="7"/>
  <c r="F170" i="7"/>
  <c r="F171" i="7"/>
  <c r="D159" i="7"/>
  <c r="D160" i="7"/>
  <c r="D161" i="7"/>
  <c r="D162" i="7"/>
  <c r="F161" i="7"/>
  <c r="F162" i="7"/>
  <c r="E162" i="7"/>
  <c r="G162" i="7"/>
  <c r="E161" i="7"/>
  <c r="G161" i="7"/>
  <c r="E159" i="7"/>
  <c r="E160" i="7"/>
  <c r="G160" i="7"/>
  <c r="E150" i="7"/>
  <c r="G150" i="7"/>
  <c r="E148" i="7"/>
  <c r="E149" i="7"/>
  <c r="E145" i="7"/>
  <c r="E146" i="7"/>
  <c r="E143" i="7"/>
  <c r="E144" i="7"/>
  <c r="E141" i="7"/>
  <c r="E142" i="7"/>
  <c r="E147" i="7"/>
  <c r="E136" i="7"/>
  <c r="E137" i="7"/>
  <c r="E138" i="7"/>
  <c r="E135" i="7"/>
  <c r="E139" i="7"/>
  <c r="E133" i="7"/>
  <c r="E134" i="7"/>
  <c r="E131" i="7"/>
  <c r="E132" i="7"/>
  <c r="E129" i="7"/>
  <c r="E130" i="7"/>
  <c r="F119" i="7"/>
  <c r="F120" i="7"/>
  <c r="F121" i="7"/>
  <c r="F113" i="7"/>
  <c r="F114" i="7"/>
  <c r="F115" i="7"/>
  <c r="F122" i="7"/>
  <c r="F123" i="7"/>
  <c r="E123" i="7"/>
  <c r="G123" i="7"/>
  <c r="D123" i="7"/>
  <c r="F104" i="7"/>
  <c r="F105" i="7"/>
  <c r="F106" i="7"/>
  <c r="D119" i="7"/>
  <c r="D120" i="7"/>
  <c r="D121" i="7"/>
  <c r="E121" i="7"/>
  <c r="D104" i="7"/>
  <c r="D105" i="7"/>
  <c r="D106" i="7"/>
  <c r="E106" i="7"/>
  <c r="G122" i="7"/>
  <c r="E120" i="7"/>
  <c r="G120" i="7"/>
  <c r="E119" i="7"/>
  <c r="G119" i="7"/>
  <c r="G118" i="7"/>
  <c r="G117" i="7"/>
  <c r="D113" i="7"/>
  <c r="D114" i="7"/>
  <c r="E114" i="7"/>
  <c r="E115" i="7"/>
  <c r="G115" i="7"/>
  <c r="D115" i="7"/>
  <c r="D99" i="7"/>
  <c r="D100" i="7"/>
  <c r="D101" i="7"/>
  <c r="E101" i="7"/>
  <c r="E96" i="7"/>
  <c r="D89" i="7"/>
  <c r="D87" i="7"/>
  <c r="D85" i="7"/>
  <c r="D90" i="7"/>
  <c r="D91" i="7"/>
  <c r="E91" i="7"/>
  <c r="E107" i="7"/>
  <c r="E108" i="7"/>
  <c r="F99" i="7"/>
  <c r="F100" i="7"/>
  <c r="F101" i="7"/>
  <c r="F94" i="7"/>
  <c r="F95" i="7"/>
  <c r="F96" i="7"/>
  <c r="F89" i="7"/>
  <c r="F87" i="7"/>
  <c r="F85" i="7"/>
  <c r="F90" i="7"/>
  <c r="F91" i="7"/>
  <c r="F107" i="7"/>
  <c r="F108" i="7"/>
  <c r="D107" i="7"/>
  <c r="D108" i="7"/>
  <c r="E112" i="7"/>
  <c r="G114" i="7"/>
  <c r="E113" i="7"/>
  <c r="G113" i="7"/>
  <c r="G112" i="7"/>
  <c r="E105" i="7"/>
  <c r="E104" i="7"/>
  <c r="E103" i="7"/>
  <c r="E100" i="7"/>
  <c r="E99" i="7"/>
  <c r="E98" i="7"/>
  <c r="E84" i="7"/>
  <c r="E85" i="7"/>
  <c r="E76" i="7"/>
  <c r="E62" i="7"/>
  <c r="E56" i="7"/>
  <c r="E63" i="7"/>
  <c r="E64" i="7"/>
  <c r="E57" i="7"/>
  <c r="F57" i="7"/>
  <c r="E15" i="7"/>
  <c r="E16" i="7"/>
  <c r="E17" i="7"/>
  <c r="E18" i="7"/>
  <c r="E19" i="7"/>
  <c r="E20" i="7"/>
  <c r="E21" i="7"/>
  <c r="E22" i="7"/>
  <c r="E23" i="7"/>
  <c r="E24" i="7"/>
  <c r="E25" i="7"/>
  <c r="E26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5" i="7"/>
  <c r="E46" i="7"/>
  <c r="E47" i="7"/>
  <c r="E48" i="7"/>
  <c r="E49" i="7"/>
  <c r="E50" i="7"/>
  <c r="E54" i="7"/>
  <c r="E55" i="7"/>
  <c r="E59" i="7"/>
  <c r="E60" i="7"/>
  <c r="E61" i="7"/>
  <c r="E70" i="7"/>
  <c r="E72" i="7"/>
  <c r="E73" i="7"/>
  <c r="E74" i="7"/>
  <c r="E75" i="7"/>
  <c r="E82" i="7"/>
  <c r="E83" i="7"/>
  <c r="E87" i="7"/>
  <c r="E88" i="7"/>
  <c r="E89" i="7"/>
  <c r="E90" i="7"/>
  <c r="E93" i="7"/>
  <c r="E94" i="7"/>
  <c r="E95" i="7"/>
  <c r="E140" i="7"/>
  <c r="E157" i="7"/>
  <c r="E158" i="7"/>
  <c r="E151" i="7"/>
  <c r="E152" i="7"/>
  <c r="E153" i="7"/>
  <c r="E166" i="7"/>
  <c r="E167" i="7"/>
  <c r="E168" i="7"/>
  <c r="E169" i="7"/>
  <c r="E170" i="7"/>
  <c r="E171" i="7"/>
  <c r="E175" i="7"/>
  <c r="E176" i="7"/>
  <c r="E177" i="7"/>
  <c r="E178" i="7"/>
  <c r="E179" i="7"/>
  <c r="E180" i="7"/>
  <c r="E186" i="7"/>
  <c r="E187" i="7"/>
  <c r="E188" i="7"/>
  <c r="E189" i="7"/>
  <c r="E190" i="7"/>
  <c r="E191" i="7"/>
  <c r="E194" i="7"/>
  <c r="E195" i="7"/>
  <c r="E200" i="7"/>
  <c r="E201" i="7"/>
  <c r="E204" i="7"/>
  <c r="E205" i="7"/>
  <c r="E206" i="7"/>
  <c r="E207" i="7"/>
  <c r="E211" i="7"/>
  <c r="E212" i="7"/>
  <c r="E213" i="7"/>
  <c r="E214" i="7"/>
  <c r="E215" i="7"/>
  <c r="E216" i="7"/>
  <c r="E217" i="7"/>
  <c r="D218" i="7"/>
  <c r="E218" i="7"/>
  <c r="E219" i="7"/>
  <c r="E220" i="7"/>
  <c r="E221" i="7"/>
  <c r="E222" i="7"/>
  <c r="E223" i="7"/>
  <c r="E224" i="7"/>
  <c r="E225" i="7"/>
  <c r="D226" i="7"/>
  <c r="E226" i="7"/>
  <c r="D227" i="7"/>
  <c r="E227" i="7"/>
  <c r="D228" i="7"/>
  <c r="E228" i="7"/>
  <c r="D229" i="7"/>
  <c r="E229" i="7"/>
  <c r="E234" i="7"/>
  <c r="E235" i="7"/>
  <c r="E236" i="7"/>
  <c r="E238" i="7"/>
  <c r="E239" i="7"/>
  <c r="E240" i="7"/>
  <c r="E241" i="7"/>
  <c r="E242" i="7"/>
  <c r="D243" i="7"/>
  <c r="E243" i="7"/>
  <c r="D244" i="7"/>
  <c r="E244" i="7"/>
  <c r="E250" i="7"/>
  <c r="E251" i="7"/>
  <c r="E252" i="7"/>
  <c r="E253" i="7"/>
  <c r="E254" i="7"/>
  <c r="E255" i="7"/>
  <c r="E256" i="7"/>
  <c r="E280" i="7"/>
  <c r="E281" i="7"/>
  <c r="E287" i="7"/>
  <c r="E289" i="7"/>
  <c r="E291" i="7"/>
  <c r="E292" i="7"/>
  <c r="E296" i="7"/>
  <c r="E297" i="7"/>
  <c r="E298" i="7"/>
  <c r="E300" i="7"/>
  <c r="E301" i="7"/>
  <c r="E307" i="7"/>
  <c r="E308" i="7"/>
  <c r="E309" i="7"/>
  <c r="E310" i="7"/>
  <c r="E311" i="7"/>
  <c r="E312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2" i="7"/>
  <c r="E7" i="11"/>
  <c r="F7" i="11"/>
  <c r="D7" i="11"/>
  <c r="E11" i="8"/>
  <c r="F11" i="8"/>
  <c r="D11" i="8"/>
  <c r="E6" i="8"/>
  <c r="F6" i="8"/>
  <c r="D6" i="8"/>
  <c r="E9" i="8"/>
  <c r="F9" i="8"/>
  <c r="D9" i="8"/>
  <c r="E7" i="8"/>
  <c r="F7" i="8"/>
  <c r="D7" i="8"/>
  <c r="E16" i="8"/>
  <c r="F16" i="8"/>
  <c r="D16" i="8"/>
  <c r="E13" i="8"/>
  <c r="F13" i="8"/>
  <c r="D13" i="8"/>
  <c r="E18" i="8"/>
  <c r="F18" i="8"/>
  <c r="D18" i="8"/>
  <c r="G7" i="8"/>
  <c r="G8" i="8"/>
  <c r="G9" i="8"/>
  <c r="G10" i="8"/>
  <c r="G11" i="8"/>
  <c r="G12" i="8"/>
  <c r="G13" i="8"/>
  <c r="E26" i="8"/>
  <c r="E21" i="8"/>
  <c r="F32" i="8"/>
  <c r="F30" i="8"/>
  <c r="F21" i="8"/>
  <c r="D26" i="8"/>
  <c r="D21" i="8"/>
  <c r="E32" i="8"/>
  <c r="D32" i="8"/>
  <c r="H30" i="8"/>
  <c r="H31" i="8"/>
  <c r="H32" i="8"/>
  <c r="H33" i="8"/>
  <c r="H34" i="8"/>
  <c r="H35" i="8"/>
  <c r="G30" i="8"/>
  <c r="G31" i="8"/>
  <c r="G32" i="8"/>
  <c r="G33" i="8"/>
  <c r="G34" i="8"/>
  <c r="G35" i="8"/>
  <c r="E30" i="8"/>
  <c r="D30" i="8"/>
  <c r="E24" i="8"/>
  <c r="F24" i="8"/>
  <c r="D24" i="8"/>
  <c r="E22" i="8"/>
  <c r="F22" i="8"/>
  <c r="D22" i="8"/>
  <c r="I36" i="3"/>
  <c r="J36" i="3"/>
  <c r="H36" i="3"/>
  <c r="H78" i="3"/>
  <c r="I77" i="3"/>
  <c r="J77" i="3"/>
  <c r="H77" i="3"/>
  <c r="H76" i="3"/>
  <c r="I76" i="3"/>
  <c r="J76" i="3"/>
  <c r="I81" i="3"/>
  <c r="J81" i="3"/>
  <c r="H81" i="3"/>
  <c r="I78" i="3"/>
  <c r="J78" i="3"/>
  <c r="I37" i="3"/>
  <c r="J37" i="3"/>
  <c r="H37" i="3"/>
  <c r="I73" i="3"/>
  <c r="J73" i="3"/>
  <c r="H73" i="3"/>
  <c r="I72" i="3"/>
  <c r="J72" i="3"/>
  <c r="H72" i="3"/>
  <c r="I45" i="3"/>
  <c r="J45" i="3"/>
  <c r="H45" i="3"/>
  <c r="I66" i="3"/>
  <c r="J66" i="3"/>
  <c r="H66" i="3"/>
  <c r="K70" i="3"/>
  <c r="L70" i="3"/>
  <c r="I58" i="3"/>
  <c r="J58" i="3"/>
  <c r="H58" i="3"/>
  <c r="I51" i="3"/>
  <c r="J51" i="3"/>
  <c r="H51" i="3"/>
  <c r="I46" i="3"/>
  <c r="J46" i="3"/>
  <c r="H46" i="3"/>
  <c r="I39" i="3"/>
  <c r="I41" i="3"/>
  <c r="I43" i="3"/>
  <c r="I38" i="3"/>
  <c r="J39" i="3"/>
  <c r="J41" i="3"/>
  <c r="J43" i="3"/>
  <c r="J38" i="3"/>
  <c r="H39" i="3"/>
  <c r="H41" i="3"/>
  <c r="H43" i="3"/>
  <c r="H38" i="3"/>
  <c r="I15" i="3"/>
  <c r="I12" i="3"/>
  <c r="I19" i="3"/>
  <c r="I18" i="3"/>
  <c r="I22" i="3"/>
  <c r="I24" i="3"/>
  <c r="I21" i="3"/>
  <c r="I27" i="3"/>
  <c r="I26" i="3"/>
  <c r="I31" i="3"/>
  <c r="I30" i="3"/>
  <c r="I11" i="3"/>
  <c r="J13" i="3"/>
  <c r="J15" i="3"/>
  <c r="J12" i="3"/>
  <c r="J19" i="3"/>
  <c r="J18" i="3"/>
  <c r="J22" i="3"/>
  <c r="J24" i="3"/>
  <c r="J21" i="3"/>
  <c r="J27" i="3"/>
  <c r="J26" i="3"/>
  <c r="J31" i="3"/>
  <c r="J30" i="3"/>
  <c r="J11" i="3"/>
  <c r="H15" i="3"/>
  <c r="H12" i="3"/>
  <c r="H19" i="3"/>
  <c r="H18" i="3"/>
  <c r="H22" i="3"/>
  <c r="H24" i="3"/>
  <c r="H21" i="3"/>
  <c r="H27" i="3"/>
  <c r="H26" i="3"/>
  <c r="H31" i="3"/>
  <c r="H30" i="3"/>
  <c r="H11" i="3"/>
  <c r="L29" i="3"/>
  <c r="L30" i="3"/>
  <c r="L31" i="3"/>
  <c r="L32" i="3"/>
  <c r="K29" i="3"/>
  <c r="K30" i="3"/>
  <c r="K31" i="3"/>
  <c r="K32" i="3"/>
  <c r="K27" i="3"/>
  <c r="L12" i="3"/>
  <c r="L13" i="3"/>
  <c r="L14" i="3"/>
  <c r="L21" i="3"/>
  <c r="L22" i="3"/>
  <c r="L23" i="3"/>
  <c r="L24" i="3"/>
  <c r="L25" i="3"/>
  <c r="I10" i="1"/>
  <c r="H10" i="1"/>
  <c r="J13" i="1"/>
  <c r="I13" i="1"/>
  <c r="H13" i="1"/>
  <c r="I16" i="1"/>
  <c r="L13" i="1"/>
  <c r="G13" i="1"/>
  <c r="K13" i="1"/>
  <c r="L15" i="1"/>
  <c r="J10" i="1"/>
  <c r="L10" i="1"/>
  <c r="G10" i="1"/>
  <c r="K10" i="1"/>
  <c r="H8" i="11"/>
  <c r="H7" i="11"/>
  <c r="G8" i="11"/>
  <c r="G7" i="11"/>
  <c r="G6" i="8"/>
  <c r="H7" i="8"/>
  <c r="H8" i="8"/>
  <c r="H11" i="8"/>
  <c r="H12" i="8"/>
  <c r="H13" i="8"/>
  <c r="H14" i="8"/>
  <c r="F26" i="8"/>
  <c r="H21" i="8"/>
  <c r="H22" i="8"/>
  <c r="H23" i="8"/>
  <c r="H24" i="8"/>
  <c r="H25" i="8"/>
  <c r="H26" i="8"/>
  <c r="H27" i="8"/>
  <c r="H28" i="8"/>
  <c r="H29" i="8"/>
  <c r="G14" i="8"/>
  <c r="G15" i="8"/>
  <c r="G16" i="8"/>
  <c r="G17" i="8"/>
  <c r="G18" i="8"/>
  <c r="G19" i="8"/>
  <c r="G21" i="8"/>
  <c r="G22" i="8"/>
  <c r="G23" i="8"/>
  <c r="G24" i="8"/>
  <c r="G25" i="8"/>
  <c r="G26" i="8"/>
  <c r="G27" i="8"/>
  <c r="G28" i="8"/>
  <c r="G29" i="8"/>
  <c r="H6" i="8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1" i="3"/>
  <c r="L72" i="3"/>
  <c r="L73" i="3"/>
  <c r="L75" i="3"/>
  <c r="L76" i="3"/>
  <c r="L77" i="3"/>
  <c r="L78" i="3"/>
  <c r="L79" i="3"/>
  <c r="L80" i="3"/>
  <c r="L81" i="3"/>
  <c r="L82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1" i="3"/>
  <c r="K73" i="3"/>
  <c r="K74" i="3"/>
  <c r="K75" i="3"/>
  <c r="K76" i="3"/>
  <c r="K77" i="3"/>
  <c r="K78" i="3"/>
  <c r="K79" i="3"/>
  <c r="K80" i="3"/>
  <c r="K81" i="3"/>
  <c r="K82" i="3"/>
  <c r="L36" i="3"/>
  <c r="K36" i="3"/>
  <c r="G16" i="7"/>
  <c r="G17" i="7"/>
  <c r="G19" i="7"/>
  <c r="G20" i="7"/>
  <c r="G21" i="7"/>
  <c r="G22" i="7"/>
  <c r="G23" i="7"/>
  <c r="G25" i="7"/>
  <c r="G26" i="7"/>
  <c r="G27" i="7"/>
  <c r="G28" i="7"/>
  <c r="G29" i="7"/>
  <c r="G30" i="7"/>
  <c r="G31" i="7"/>
  <c r="G33" i="7"/>
  <c r="G34" i="7"/>
  <c r="G35" i="7"/>
  <c r="G36" i="7"/>
  <c r="G45" i="7"/>
  <c r="G46" i="7"/>
  <c r="G47" i="7"/>
  <c r="G48" i="7"/>
  <c r="G49" i="7"/>
  <c r="G50" i="7"/>
  <c r="G54" i="7"/>
  <c r="G55" i="7"/>
  <c r="G56" i="7"/>
  <c r="G57" i="7"/>
  <c r="G59" i="7"/>
  <c r="G60" i="7"/>
  <c r="G61" i="7"/>
  <c r="G62" i="7"/>
  <c r="G68" i="7"/>
  <c r="G69" i="7"/>
  <c r="G71" i="7"/>
  <c r="G84" i="7"/>
  <c r="G85" i="7"/>
  <c r="G86" i="7"/>
  <c r="G87" i="7"/>
  <c r="G88" i="7"/>
  <c r="G89" i="7"/>
  <c r="G129" i="7"/>
  <c r="G130" i="7"/>
  <c r="G131" i="7"/>
  <c r="G132" i="7"/>
  <c r="G133" i="7"/>
  <c r="G134" i="7"/>
  <c r="G136" i="7"/>
  <c r="G137" i="7"/>
  <c r="G138" i="7"/>
  <c r="G141" i="7"/>
  <c r="G142" i="7"/>
  <c r="G143" i="7"/>
  <c r="G144" i="7"/>
  <c r="G145" i="7"/>
  <c r="G146" i="7"/>
  <c r="G148" i="7"/>
  <c r="G149" i="7"/>
  <c r="G166" i="7"/>
  <c r="G167" i="7"/>
  <c r="G168" i="7"/>
  <c r="G169" i="7"/>
  <c r="G170" i="7"/>
  <c r="G171" i="7"/>
  <c r="G186" i="7"/>
  <c r="G187" i="7"/>
  <c r="G188" i="7"/>
  <c r="G189" i="7"/>
  <c r="G190" i="7"/>
  <c r="G191" i="7"/>
  <c r="G200" i="7"/>
  <c r="G201" i="7"/>
  <c r="G204" i="7"/>
  <c r="G205" i="7"/>
  <c r="G206" i="7"/>
  <c r="G207" i="7"/>
  <c r="G211" i="7"/>
  <c r="G212" i="7"/>
  <c r="G213" i="7"/>
  <c r="G214" i="7"/>
  <c r="G215" i="7"/>
  <c r="G216" i="7"/>
  <c r="G234" i="7"/>
  <c r="G235" i="7"/>
  <c r="G236" i="7"/>
  <c r="G245" i="7"/>
  <c r="G250" i="7"/>
  <c r="G251" i="7"/>
  <c r="G252" i="7"/>
  <c r="G253" i="7"/>
  <c r="G254" i="7"/>
  <c r="G255" i="7"/>
  <c r="G256" i="7"/>
  <c r="G261" i="7"/>
  <c r="G262" i="7"/>
  <c r="G263" i="7"/>
  <c r="G264" i="7"/>
  <c r="G265" i="7"/>
  <c r="G266" i="7"/>
  <c r="G268" i="7"/>
  <c r="G269" i="7"/>
  <c r="G270" i="7"/>
  <c r="G274" i="7"/>
  <c r="G278" i="7"/>
  <c r="G279" i="7"/>
  <c r="G280" i="7"/>
  <c r="G281" i="7"/>
  <c r="G287" i="7"/>
  <c r="G289" i="7"/>
  <c r="G290" i="7"/>
  <c r="G291" i="7"/>
  <c r="G292" i="7"/>
  <c r="G296" i="7"/>
  <c r="G297" i="7"/>
  <c r="G298" i="7"/>
  <c r="G299" i="7"/>
  <c r="G300" i="7"/>
  <c r="G301" i="7"/>
  <c r="G302" i="7"/>
  <c r="G307" i="7"/>
  <c r="G308" i="7"/>
  <c r="G309" i="7"/>
  <c r="G310" i="7"/>
  <c r="G311" i="7"/>
  <c r="G312" i="7"/>
  <c r="G313" i="7"/>
  <c r="G331" i="7"/>
  <c r="G332" i="7"/>
  <c r="G15" i="7"/>
  <c r="G288" i="7"/>
  <c r="G267" i="7"/>
  <c r="F243" i="7"/>
  <c r="F244" i="7"/>
  <c r="G244" i="7"/>
  <c r="F227" i="7"/>
  <c r="G218" i="7"/>
  <c r="G159" i="7"/>
  <c r="G147" i="7"/>
  <c r="G139" i="7"/>
  <c r="G72" i="7"/>
  <c r="G70" i="7"/>
  <c r="G64" i="7"/>
  <c r="G37" i="7"/>
  <c r="G32" i="7"/>
  <c r="J16" i="1"/>
  <c r="H16" i="1"/>
  <c r="G18" i="7"/>
  <c r="G192" i="7"/>
  <c r="G24" i="7"/>
  <c r="G124" i="7"/>
  <c r="G195" i="7"/>
  <c r="F327" i="7"/>
  <c r="G243" i="7"/>
  <c r="G217" i="7"/>
  <c r="G135" i="7"/>
  <c r="G63" i="7"/>
  <c r="G91" i="7"/>
  <c r="G90" i="7"/>
  <c r="G194" i="7"/>
  <c r="G193" i="7"/>
  <c r="G107" i="7"/>
  <c r="F228" i="7"/>
  <c r="L28" i="3"/>
  <c r="L27" i="3"/>
  <c r="L26" i="3"/>
  <c r="L20" i="3"/>
  <c r="L19" i="3"/>
  <c r="L18" i="3"/>
  <c r="L17" i="3"/>
  <c r="L16" i="3"/>
  <c r="L15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8" i="3"/>
  <c r="K11" i="3"/>
  <c r="G16" i="1"/>
  <c r="K15" i="1"/>
  <c r="K14" i="1"/>
  <c r="K11" i="1"/>
  <c r="L14" i="1"/>
  <c r="L11" i="1"/>
  <c r="F229" i="7"/>
  <c r="G229" i="7"/>
  <c r="G228" i="7"/>
  <c r="G73" i="7"/>
  <c r="G38" i="7"/>
  <c r="F152" i="7"/>
  <c r="G151" i="7"/>
  <c r="L11" i="3"/>
  <c r="F153" i="7"/>
  <c r="G152" i="7"/>
  <c r="G39" i="7"/>
  <c r="G74" i="7"/>
  <c r="G75" i="7"/>
  <c r="G41" i="7"/>
  <c r="G40" i="7"/>
  <c r="G181" i="7"/>
  <c r="G153" i="7"/>
  <c r="G76" i="7"/>
  <c r="G77" i="7"/>
</calcChain>
</file>

<file path=xl/sharedStrings.xml><?xml version="1.0" encoding="utf-8"?>
<sst xmlns="http://schemas.openxmlformats.org/spreadsheetml/2006/main" count="514" uniqueCount="242">
  <si>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</si>
  <si>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</si>
  <si>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</si>
  <si>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</si>
  <si>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</si>
  <si>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</si>
  <si>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</si>
  <si>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</si>
  <si>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01 Opće javne usluge</t>
  </si>
  <si>
    <t>II. POSEBNI DIO</t>
  </si>
  <si>
    <t>I. OPĆI DIO</t>
  </si>
  <si>
    <t>Materijalni rashodi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</si>
  <si>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</si>
  <si>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</si>
  <si>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</si>
  <si>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</si>
  <si>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</si>
  <si>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</si>
  <si>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</si>
  <si>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</si>
  <si>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</si>
  <si>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</si>
  <si>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</si>
  <si>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</si>
  <si>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</si>
  <si>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</si>
  <si>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</si>
  <si>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</si>
  <si>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</si>
  <si>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</si>
  <si>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>IZVJEŠTAJ O RASHODIMA PREMA FUNKCIJSKOJ KLASIFIKACIJI</t>
  </si>
  <si>
    <t>5=4/3*100</t>
  </si>
  <si>
    <t>TEKUĆI PLAN 2023.*</t>
  </si>
  <si>
    <t>INDEKS**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</si>
  <si>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</si>
  <si>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</si>
  <si>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</si>
  <si>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</si>
  <si>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</si>
  <si>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</si>
  <si>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</si>
  <si>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</si>
  <si>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</si>
  <si>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</si>
  <si>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</si>
  <si>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</si>
  <si>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</si>
  <si>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</si>
  <si>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</si>
  <si>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</si>
  <si>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>IZVJEŠTAJ PO PROGRAMSKOJ KLASIFIKACIJI</t>
  </si>
  <si>
    <t xml:space="preserve">OSTVARENJE/IZVRŠENJE 
1.-12.2023. </t>
  </si>
  <si>
    <t>Pomoći iz državnog proračuna temeljem prijenosa EU sredstava</t>
  </si>
  <si>
    <t>Pomoći korisnicima iz proračuna koji im nije nadležan</t>
  </si>
  <si>
    <t>Kapitalne pomoći proračinskim korisnicima iz proračuna koji im nije nadležan</t>
  </si>
  <si>
    <t>Tekuće pomoći korisnicima iz proračuna koji im nije nadležan</t>
  </si>
  <si>
    <t>Prihodi od administrativnih pristojbi i po posebnim propisima</t>
  </si>
  <si>
    <t>Prihodi po posebnim propisima</t>
  </si>
  <si>
    <t>Ostali nespomenuti prihodi</t>
  </si>
  <si>
    <t>Prihodi od prodaje proizvoda, roba i usluga i prihodi od donacija</t>
  </si>
  <si>
    <t>Prihodi iz nadležnog proračuna za financiranje redovne djelatnosti</t>
  </si>
  <si>
    <t>Prihodi iz nadležnog proračuna za financiranje rashoda poslovanja</t>
  </si>
  <si>
    <t>Prihodi iz nadležnog proračuna za financiranje rashoda poslovanja za nabavu nefinancijske imovine</t>
  </si>
  <si>
    <t>Prihodi iz nadležnog proračuna</t>
  </si>
  <si>
    <t>Ostali prihodi</t>
  </si>
  <si>
    <t>Kazne, upravne mjere, ostali prihodi</t>
  </si>
  <si>
    <t>Donacije od pravnih i fizičkih osoba izvan opće države</t>
  </si>
  <si>
    <t>Tekuće donacije</t>
  </si>
  <si>
    <t>Prihodi od prodaje prozvoda i roba te pruženih usluga-korisnici riznice</t>
  </si>
  <si>
    <t>Prihodi od pruženih usluga</t>
  </si>
  <si>
    <t>Ostali rashodi za zaposlene</t>
  </si>
  <si>
    <t>Doprinosi na plaće</t>
  </si>
  <si>
    <t>Doprinosi za zdravstveno osiguranje</t>
  </si>
  <si>
    <t>Naknade za prijevoz, za rad na terenu i odvojeni život</t>
  </si>
  <si>
    <t>Stručno usavršavanje zaposlenika</t>
  </si>
  <si>
    <t>Ostale naknade zaposlenima</t>
  </si>
  <si>
    <t>Usluge telefona, pošte i prijevoza</t>
  </si>
  <si>
    <t>Usluge tekućeg i investicijskog održavanja</t>
  </si>
  <si>
    <t>Komunalne usluge</t>
  </si>
  <si>
    <t>Zdravstvene i veterinarske usluge</t>
  </si>
  <si>
    <t>Računalne usluge</t>
  </si>
  <si>
    <t>Ostale usluge</t>
  </si>
  <si>
    <t>Rashodi za materijal i energiju</t>
  </si>
  <si>
    <t>Rashodi usluge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</si>
  <si>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</si>
  <si>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</si>
  <si>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</si>
  <si>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</si>
  <si>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</si>
  <si>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 rada i zaštitna odjeća i obuća</t>
  </si>
  <si>
    <t>Ostali nespomenuti rashodi poslovanja</t>
  </si>
  <si>
    <t>Premije osiguranja</t>
  </si>
  <si>
    <t>Reprezentacija</t>
  </si>
  <si>
    <t>Članarine</t>
  </si>
  <si>
    <t>Naknade građanima i kućanstvima na temelju osiguranja</t>
  </si>
  <si>
    <t>Ostale naknade građanima i kućanstvima iz proračuna</t>
  </si>
  <si>
    <t>Naknade građanima i kućanstvima u novcu</t>
  </si>
  <si>
    <t>Naknade građanima i kućanstvima u naravi</t>
  </si>
  <si>
    <t>Rashodi za nabavu proizvedene dugotrajne imovine</t>
  </si>
  <si>
    <t>Postrojenja i oprema</t>
  </si>
  <si>
    <t>Uredska oprema i namještaj</t>
  </si>
  <si>
    <t>Uređaji, srtojevi i oprema za ostale namjene</t>
  </si>
  <si>
    <t>Knjige, umjetnička djela i ostale izložbene vrijednosti</t>
  </si>
  <si>
    <t>Knjige u knjižnicama</t>
  </si>
  <si>
    <t>Intelektualne i osobne uluge</t>
  </si>
  <si>
    <t>61 Prihodi od donacija</t>
  </si>
  <si>
    <t>4 Prihodi za posebne namjene</t>
  </si>
  <si>
    <t>45 Prihodi za posebene namjene</t>
  </si>
  <si>
    <t>45 Prihodi za posebne namjene-ostalo-proračunski korisnik</t>
  </si>
  <si>
    <t>51 Pomoći iz državnog proračuna-proračunski korisnik</t>
  </si>
  <si>
    <t>52 Pomoći iz državnog proračuna temeljem prijenosa EU sredstava</t>
  </si>
  <si>
    <t>53 Pomoći izravnanja za decentralizirane funkcije</t>
  </si>
  <si>
    <t>5 Pomoći</t>
  </si>
  <si>
    <t>91 Višak prihoda</t>
  </si>
  <si>
    <t>6 Donacije</t>
  </si>
  <si>
    <t>72 Prihodi od prodaje ili zajmene financijske imovne i naknade s naslova osiguranja-proračunski korisnik</t>
  </si>
  <si>
    <t>7 Prihodi od prodaje ili zajmene financijske imovna i naknade s naslova osiguranja</t>
  </si>
  <si>
    <t>0912 Osnovno obrazovanje</t>
  </si>
  <si>
    <t xml:space="preserve">IZVRŠENJE 
1.-12.2023. </t>
  </si>
  <si>
    <t>Razdjel 003 UPRAVNI ODJEL ZA DRUŠTVENE DJELATNOSTI</t>
  </si>
  <si>
    <t>Glava 00301 OSNOVNO ŠKOLSTVO</t>
  </si>
  <si>
    <t>Korisnik 03070921-Osnovna škola "Blaž Tadijanović"</t>
  </si>
  <si>
    <t>Program 300103-Decentralizirane funkcije-OŠ Blaž Tadijanović</t>
  </si>
  <si>
    <t>Aktivnost/Projekt: 300101-03-Materijalni rashodi</t>
  </si>
  <si>
    <t>Funkcija: 0912-Osnovno obrazovanje</t>
  </si>
  <si>
    <t>Izvor 5.3.1-Pomoći izravnjanja za decentralizirane funkcije-Osnovne škole</t>
  </si>
  <si>
    <t xml:space="preserve">Službena putovanja </t>
  </si>
  <si>
    <t>Stručno usavršavenje zaposlenika</t>
  </si>
  <si>
    <t>Sitan inventar i auto gume</t>
  </si>
  <si>
    <t>Službena radna i zaštitna odjeća</t>
  </si>
  <si>
    <t>Intelektualne i osobne usluge</t>
  </si>
  <si>
    <t>Usluge odvjetnika i pravnog savjetovanja</t>
  </si>
  <si>
    <t>Rashodi za usluge</t>
  </si>
  <si>
    <t>Premije osiguranje</t>
  </si>
  <si>
    <t>Članarine i norme</t>
  </si>
  <si>
    <t>Ukupno za izvor: 5.3.1-Pomoći izravnjavanja za decentralizirane funkcije-osnovne škole</t>
  </si>
  <si>
    <t>Ukupno za funkciju: 0912-Osnovno obrazovanje</t>
  </si>
  <si>
    <t>Ukupno za Aktivnost/Projekt: 300101-03-Materijalni rashodi</t>
  </si>
  <si>
    <t>Aktivnost/Projekt: 300102-03-Tekuće i investicijsko održavanje objekata</t>
  </si>
  <si>
    <t>Ukupno za Aktivnost/Projekt: 300102-03-Tekuće i investicijsko održavanje</t>
  </si>
  <si>
    <t>Aktivnost/Projekt 300103-03-Prijevoz učenika</t>
  </si>
  <si>
    <t>Izvor 1.1.1-Opći prihodi i primici-Dodatni udio za OŠ</t>
  </si>
  <si>
    <t>Ostale usluge za komunikaciju i prijevoz</t>
  </si>
  <si>
    <t>Ukupno za izvor: 1.1.1-Opći prihodi i primici-Dodatni dio za OŠ</t>
  </si>
  <si>
    <t>Ukupno za izvor:5.3.1.-Pomoći izravnjavanja za decentralizirane funkcije-osnovne škole</t>
  </si>
  <si>
    <t>Ukupno za Aktivnost/Projekt: 300103-03-Prijevoz učenika</t>
  </si>
  <si>
    <t>Aktivnost/Projekt 300104-03-Oprema i knjige</t>
  </si>
  <si>
    <t>Uređaji, strojevi i oprema za ostale namjene</t>
  </si>
  <si>
    <t>Knjige</t>
  </si>
  <si>
    <t>Knjige, umjetnička djela i istale izložbene vrijednosti</t>
  </si>
  <si>
    <t>Ukupno za izvor: 5.3.1.-Pomoći izravnjavanja za decentralizirane funkcije-osnovne škole</t>
  </si>
  <si>
    <t>Ukupno za Aktivnost/Projekt: 300104-03-Oprema i knjige</t>
  </si>
  <si>
    <t>Ukupno za program: 300103-Decentralizirane funkcije-OŠ Blaž Tadijanović</t>
  </si>
  <si>
    <t>Program 300203-Vlastita djelatnost-OŠ Blaž Tadijanović</t>
  </si>
  <si>
    <t>Aktivnost/Projekt 300201-03-Materijalni rashodi</t>
  </si>
  <si>
    <t>Izvor 4.5.2-Prihodi za posebne namjene-ostalo-proračunski korisnik</t>
  </si>
  <si>
    <t>Rashodi za meterijal i energiju</t>
  </si>
  <si>
    <t>Ukupno za izvor: 4.5.2-Prihodi za posebne namjene-ostalo-proračunski korisnik</t>
  </si>
  <si>
    <t>Ukupno za Aktivnost/Projekt: 300201-03-Materijalni rashodi</t>
  </si>
  <si>
    <t>Program 3003-Osnovno školstvo iznad državnog standarda</t>
  </si>
  <si>
    <t>Aktivnost/Projekt 300301-Produženi boravak</t>
  </si>
  <si>
    <t>Izvor 1.1-Opći prihodi i primici</t>
  </si>
  <si>
    <t>Plaće</t>
  </si>
  <si>
    <t>Doprinosi za obvezno i zdravstveno osiguranje</t>
  </si>
  <si>
    <t>Ukupno za izvor: 1.1-Opći prihodi i primici</t>
  </si>
  <si>
    <t>Izvor 4.5.1-Prohodi za posebne namjene-ostalo</t>
  </si>
  <si>
    <t>Ukupno za izvor: 4.5.1-Prihodi za posebne namjene-ostalo</t>
  </si>
  <si>
    <t>Ukupno za Aktivnost/Projekt: 300301-Produženi boravak</t>
  </si>
  <si>
    <t>Aktivnost/Projekt 300306-Financiranje školske prehrane-MZO</t>
  </si>
  <si>
    <t>Izvor 5.1.1-Pomoći iz držvanog proračuna</t>
  </si>
  <si>
    <t>Rashodi za materijal i sirovine</t>
  </si>
  <si>
    <t>Ukupno za izvor: 5.1.1-Pomoći iz državnog proračuna</t>
  </si>
  <si>
    <t>Ukupno za Aktivnost/Projekt: 300306-Financiranje školske prehrane-MZO</t>
  </si>
  <si>
    <t>Ukupno za program: 3003-Osnovno školstvo iznad državnog standarda</t>
  </si>
  <si>
    <t>Program 300403-Helping-OŠ Blaž Tadijanović</t>
  </si>
  <si>
    <t>Aktivnost/Projekt 300401-03-Rashodi za zaposlene-MZO</t>
  </si>
  <si>
    <t>Izvor 5.2.1-Pomoći iz državnog proračuna temeljem prijenosa EU</t>
  </si>
  <si>
    <t>Ukupno za izvor: 5.2.1-Pomoći iz državnog proračuna temeljem prijenosa EU</t>
  </si>
  <si>
    <t>Ukupno za Aktivnosti/Projekt: 300401-03-Rashodi za zaposlene-MZO</t>
  </si>
  <si>
    <t>Aktivnost/Projekt 300402-03-Materijalni rashodi</t>
  </si>
  <si>
    <t>Aktivnost/Projekt 300403-03-Rashodi za zaposlene-Grad</t>
  </si>
  <si>
    <t>Ukupno za Aktivnosti/Projekt: 300403-03-Rashodi za zaposlene-Grad</t>
  </si>
  <si>
    <t>Ukupno za Aktivnosti/Projekt: 300404-03-Materijalni rashodi-Grad</t>
  </si>
  <si>
    <t>Ukupno za program: 300403-Helping-OŠ Blaž Tadijanović</t>
  </si>
  <si>
    <t>Program 300503-Lunch box-OŠ Blaž Tadijanović</t>
  </si>
  <si>
    <t>Aktivnost/Projekt 300502-03-Materijalni rashodi</t>
  </si>
  <si>
    <t>Ukupno za Aktivnosti/Projekt: 300502-03-Matarijalni rashodi</t>
  </si>
  <si>
    <t>Ukupno za program: 300503-Lunch box-OŠ Blaž Tadijanović</t>
  </si>
  <si>
    <t>Program 300603-Plaće i ostali rashodi-MZO-OŠ Blaž Tadijanović</t>
  </si>
  <si>
    <t>Aktivnost/Projekt 300601-03-Rashodi za zaposlene</t>
  </si>
  <si>
    <t>Izvor 5.1.2-Pomoći iz državnog proračuna-proračunski korisnik</t>
  </si>
  <si>
    <t>Ukupno za izvor: 5.1.2-Pomoći iz državnog proračuna-proračunski korisnik</t>
  </si>
  <si>
    <t>Ukupno za Aktivnosti/Projekt: 300601-03-Rashodi za zaposlene</t>
  </si>
  <si>
    <t>Aktivnost/Projekt 300602-03-Materijalni rashodi</t>
  </si>
  <si>
    <t>Pristojbe i naknade</t>
  </si>
  <si>
    <t>Ukupno za Aktivnosti/Projekt: 300602-03-Materijalni rashodi</t>
  </si>
  <si>
    <t>Aktivnost/Projekt 300603-03-Naknade građanima i kućanstvima iz proračuna</t>
  </si>
  <si>
    <t>Ostale naknade iz proračuna u novcu</t>
  </si>
  <si>
    <t>Naknade građanim i kućanstvima na temelju osiguranja</t>
  </si>
  <si>
    <t>Ukupno za Aktivnosti/Projekt: 300603-03-Naknade građanima i kućanstvima iz proračuna</t>
  </si>
  <si>
    <t>Aktivnost/Projekt 300604-03-Oprema i knjige</t>
  </si>
  <si>
    <t>Ukupno za Aktivnosti/Projekt: 300604-03-Oprema i knjige</t>
  </si>
  <si>
    <t>Ukupno za program: 300603-Plaće i ostali rashodi-MZO-OŠ Blaž Tadijanović</t>
  </si>
  <si>
    <t>Program-300703-Shema školskog voća i mlijeka-OŠ Blaž Tadijanović</t>
  </si>
  <si>
    <t>Aktivnost/Projekt: 300701-03-Materijalni rashodi</t>
  </si>
  <si>
    <t>Ukupno za Aktivnosti/Projekt: 300701-Matarijalni rashodi</t>
  </si>
  <si>
    <t>Ukupno za program: 300703-Shema školskog voća i mlijeka-OŠ Blaž Tadijanović</t>
  </si>
  <si>
    <t>Ukupno korisnik: 03070921-Osnovna škola"Blaž Tadijanović"</t>
  </si>
  <si>
    <t>Ukupno za glava: 00301-Osnovno školstvo</t>
  </si>
  <si>
    <t>Ukupno za razdjel: 003-Upravni odjel za društvene djelatnosti</t>
  </si>
  <si>
    <t>Aktivnost/Projekt 300307-Financiranje higijenskih potrepština-Ministarstvo rada, mirovinskog sustava, obitelji i socijalne politike</t>
  </si>
  <si>
    <t>Materijal za higijenske potrepštine i njegu</t>
  </si>
  <si>
    <t>Ukupno za Aktivnost/Projekt: 300307-Financiranje higijenskih potrepština-Ministarstvo rada, mirovinskog sustava, obitelji i socijalne politike</t>
  </si>
  <si>
    <t>Izvor 9.1.1-Višak prihoda</t>
  </si>
  <si>
    <t>Ukupno za izvor: 9.1.1-Višak prihoda</t>
  </si>
  <si>
    <t>Aktivnost/Projekt 300404-03-Materijalni rashodi-Grad</t>
  </si>
  <si>
    <t>Program-304603-Erazmus-OŠ Blaž Tadijanović</t>
  </si>
  <si>
    <t>Aktivnost/Projekt: 406301-03-Tekući projekt-Erazmus</t>
  </si>
  <si>
    <t>Ukupno za izvor: 5.2.2-Pomoći iz državnog proračuna temeljem prijenosa EU</t>
  </si>
  <si>
    <t>Ukupno za Aktivnosti/Projekt: 304601-03-Tekući projekt-Erazmus</t>
  </si>
  <si>
    <t>Ukupno za program: 304603-Erazmus-OŠ Blaž Tadijanović</t>
  </si>
  <si>
    <t>Ukupno za Aktivnosti/Projekt: 300402-03-Materijalni rashodi</t>
  </si>
  <si>
    <t>IZVJEŠTAJ O IZVRŠENJU FINANCIJSKOG PLANA OŠ BLAŽ TADIJANOVIĆ, SLAVONSKI BROD ZA  2024. GODINU</t>
  </si>
  <si>
    <t xml:space="preserve">OSTVARENJE/IZVRŠENJE 
1.-12.2024. </t>
  </si>
  <si>
    <t>IZVORNI PLAN ILI REBALANS 2024.</t>
  </si>
  <si>
    <t>TEKUĆI PLAN 2024.</t>
  </si>
  <si>
    <t>61 Donacije</t>
  </si>
  <si>
    <t>7  Prihodi od prodaje ili zamjene nefinancijske imovine i naknade s naslova osiguranja</t>
  </si>
  <si>
    <t>9  Višak prihoda</t>
  </si>
  <si>
    <t>72 Prihodi od prodaje ili zamjene nefinancijske imovine i naknade s naslova osiguranja</t>
  </si>
  <si>
    <t xml:space="preserve">IZVRŠENJE 
1.-12.2024. </t>
  </si>
  <si>
    <t xml:space="preserve"> IZVRŠENJE 
1.-12.2024. </t>
  </si>
  <si>
    <t>Izvor: 5.1.2-Pomoći iz državnog proračuna-proračunski korisnik</t>
  </si>
  <si>
    <t>Ukupno za izvor: 6.1.2-Prihodi od donacija-proračunski korisnik</t>
  </si>
  <si>
    <t>Izvor: 7.2.2-Prihodi od prodaje nefinancijske imovine-proračunski korisnik</t>
  </si>
  <si>
    <t>Ukupno za izvor: 7.2.2-Prihodi od prodaje nefinancijske imovine-proračunski korisnik</t>
  </si>
  <si>
    <t>Izvor: 6.1.2-Prihodi od donacija-proračunski korisnik</t>
  </si>
  <si>
    <t>Ukupno za Aktivnost/Projekt: 300203-06-Oprema i knjige</t>
  </si>
  <si>
    <t>Aktivnost/Projekt: 300203-06-Oprema i knjige</t>
  </si>
  <si>
    <t>Ukupno za program: 300203-Vlastita djelatnost-OŠ Blaž Tadijanović</t>
  </si>
  <si>
    <t>Aktivnost/Projekt: 300302-Financiranje preharne učenika</t>
  </si>
  <si>
    <t>Ukupno za Aktivnost/Projekt: 300302-Financiranje preharne učenika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</si>
</sst>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6" fillId="2" borderId="3" xfId="0" quotePrefix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16" fillId="2" borderId="3" xfId="0" applyNumberFormat="1" applyFont="1" applyFill="1" applyBorder="1" applyAlignment="1" applyProtection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 wrapText="1"/>
    </xf>
    <xf numFmtId="0" fontId="11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20" fillId="0" borderId="0" xfId="0" applyFont="1" applyFill="1"/>
    <xf numFmtId="0" fontId="11" fillId="0" borderId="3" xfId="0" applyFont="1" applyFill="1" applyBorder="1"/>
    <xf numFmtId="0" fontId="6" fillId="0" borderId="3" xfId="0" applyFont="1" applyFill="1" applyBorder="1"/>
    <xf numFmtId="0" fontId="9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3" fillId="0" borderId="3" xfId="0" applyFont="1" applyFill="1" applyBorder="1"/>
    <xf numFmtId="0" fontId="9" fillId="0" borderId="3" xfId="0" applyFont="1" applyFill="1" applyBorder="1"/>
    <xf numFmtId="3" fontId="3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0" fontId="21" fillId="0" borderId="0" xfId="0" applyFont="1" applyFill="1"/>
    <xf numFmtId="0" fontId="22" fillId="0" borderId="0" xfId="0" applyFont="1" applyFill="1"/>
    <xf numFmtId="0" fontId="21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/>
    <xf numFmtId="3" fontId="6" fillId="0" borderId="0" xfId="0" applyNumberFormat="1" applyFont="1" applyFill="1" applyBorder="1" applyAlignment="1" applyProtection="1">
      <alignment horizontal="center" vertical="center" wrapText="1"/>
    </xf>
    <xf numFmtId="3" fontId="24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4" fillId="0" borderId="3" xfId="0" applyFont="1" applyFill="1" applyBorder="1" applyAlignment="1">
      <alignment wrapText="1"/>
    </xf>
    <xf numFmtId="0" fontId="24" fillId="0" borderId="3" xfId="0" applyFont="1" applyFill="1" applyBorder="1"/>
    <xf numFmtId="0" fontId="24" fillId="0" borderId="0" xfId="0" applyFont="1" applyFill="1"/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24" fillId="0" borderId="0" xfId="0" applyNumberFormat="1" applyFont="1" applyFill="1" applyAlignment="1">
      <alignment horizontal="center" vertical="center"/>
    </xf>
    <xf numFmtId="0" fontId="24" fillId="0" borderId="0" xfId="0" applyFont="1"/>
    <xf numFmtId="2" fontId="25" fillId="0" borderId="3" xfId="0" applyNumberFormat="1" applyFont="1" applyBorder="1"/>
    <xf numFmtId="0" fontId="25" fillId="0" borderId="0" xfId="0" applyFont="1"/>
    <xf numFmtId="3" fontId="24" fillId="0" borderId="3" xfId="0" applyNumberFormat="1" applyFont="1" applyBorder="1"/>
    <xf numFmtId="0" fontId="26" fillId="0" borderId="0" xfId="0" applyFont="1"/>
    <xf numFmtId="0" fontId="24" fillId="0" borderId="0" xfId="0" applyFont="1" applyAlignment="1">
      <alignment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3" fontId="3" fillId="2" borderId="3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3" fontId="19" fillId="2" borderId="3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4" fontId="24" fillId="0" borderId="0" xfId="0" applyNumberFormat="1" applyFont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 wrapText="1"/>
    </xf>
    <xf numFmtId="2" fontId="3" fillId="0" borderId="0" xfId="0" applyNumberFormat="1" applyFont="1" applyFill="1" applyBorder="1" applyAlignment="1" applyProtection="1">
      <alignment horizontal="right" vertical="center" wrapText="1"/>
    </xf>
    <xf numFmtId="3" fontId="24" fillId="0" borderId="3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2" fontId="25" fillId="0" borderId="3" xfId="0" applyNumberFormat="1" applyFont="1" applyBorder="1" applyAlignment="1">
      <alignment horizontal="right" vertical="center"/>
    </xf>
    <xf numFmtId="4" fontId="25" fillId="0" borderId="3" xfId="0" applyNumberFormat="1" applyFont="1" applyBorder="1" applyAlignment="1">
      <alignment horizontal="right" vertical="center"/>
    </xf>
    <xf numFmtId="3" fontId="26" fillId="0" borderId="3" xfId="0" applyNumberFormat="1" applyFont="1" applyBorder="1" applyAlignment="1">
      <alignment horizontal="right" vertical="center"/>
    </xf>
    <xf numFmtId="2" fontId="26" fillId="0" borderId="3" xfId="0" applyNumberFormat="1" applyFont="1" applyBorder="1" applyAlignment="1">
      <alignment horizontal="right" vertical="center"/>
    </xf>
    <xf numFmtId="4" fontId="26" fillId="0" borderId="3" xfId="0" applyNumberFormat="1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2" fontId="24" fillId="0" borderId="0" xfId="0" applyNumberFormat="1" applyFont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3" fontId="6" fillId="3" borderId="3" xfId="0" applyNumberFormat="1" applyFont="1" applyFill="1" applyBorder="1" applyAlignment="1" applyProtection="1">
      <alignment horizontal="center" vertical="center" wrapText="1"/>
    </xf>
    <xf numFmtId="2" fontId="6" fillId="3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3" xfId="0" quotePrefix="1" applyNumberFormat="1" applyFont="1" applyFill="1" applyBorder="1" applyAlignment="1" applyProtection="1">
      <alignment horizontal="center" vertical="center" wrapText="1"/>
    </xf>
    <xf numFmtId="2" fontId="25" fillId="0" borderId="3" xfId="0" applyNumberFormat="1" applyFont="1" applyBorder="1" applyAlignment="1">
      <alignment horizontal="center" vertical="center"/>
    </xf>
    <xf numFmtId="0" fontId="11" fillId="3" borderId="3" xfId="0" applyNumberFormat="1" applyFont="1" applyFill="1" applyBorder="1" applyAlignment="1" applyProtection="1">
      <alignment horizontal="left" vertical="center" wrapText="1"/>
    </xf>
    <xf numFmtId="3" fontId="6" fillId="3" borderId="3" xfId="0" applyNumberFormat="1" applyFont="1" applyFill="1" applyBorder="1" applyAlignment="1">
      <alignment horizontal="center" vertical="center"/>
    </xf>
    <xf numFmtId="2" fontId="25" fillId="3" borderId="3" xfId="0" applyNumberFormat="1" applyFont="1" applyFill="1" applyBorder="1" applyAlignment="1">
      <alignment horizontal="center" vertical="center"/>
    </xf>
    <xf numFmtId="3" fontId="25" fillId="3" borderId="3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right" vertical="center"/>
    </xf>
    <xf numFmtId="2" fontId="25" fillId="3" borderId="3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3" fontId="24" fillId="3" borderId="3" xfId="0" applyNumberFormat="1" applyFont="1" applyFill="1" applyBorder="1" applyAlignment="1">
      <alignment horizontal="right" vertical="center"/>
    </xf>
    <xf numFmtId="2" fontId="24" fillId="3" borderId="3" xfId="0" applyNumberFormat="1" applyFont="1" applyFill="1" applyBorder="1" applyAlignment="1">
      <alignment horizontal="right" vertical="center"/>
    </xf>
    <xf numFmtId="4" fontId="24" fillId="3" borderId="3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/>
    </xf>
    <xf numFmtId="0" fontId="24" fillId="3" borderId="3" xfId="0" applyFont="1" applyFill="1" applyBorder="1"/>
    <xf numFmtId="4" fontId="6" fillId="0" borderId="4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/>
    <xf numFmtId="4" fontId="3" fillId="4" borderId="4" xfId="0" applyNumberFormat="1" applyFont="1" applyFill="1" applyBorder="1" applyAlignment="1">
      <alignment horizontal="center" vertical="center"/>
    </xf>
    <xf numFmtId="0" fontId="6" fillId="4" borderId="3" xfId="0" applyFont="1" applyFill="1" applyBorder="1"/>
    <xf numFmtId="3" fontId="6" fillId="4" borderId="3" xfId="0" applyNumberFormat="1" applyFont="1" applyFill="1" applyBorder="1" applyAlignment="1">
      <alignment horizontal="center" vertical="center"/>
    </xf>
    <xf numFmtId="3" fontId="9" fillId="4" borderId="3" xfId="0" applyNumberFormat="1" applyFont="1" applyFill="1" applyBorder="1" applyAlignment="1">
      <alignment horizontal="center" vertical="center"/>
    </xf>
    <xf numFmtId="3" fontId="24" fillId="4" borderId="3" xfId="0" applyNumberFormat="1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/>
    </xf>
    <xf numFmtId="3" fontId="25" fillId="4" borderId="3" xfId="0" applyNumberFormat="1" applyFont="1" applyFill="1" applyBorder="1" applyAlignment="1">
      <alignment horizontal="center" vertical="center"/>
    </xf>
    <xf numFmtId="0" fontId="6" fillId="5" borderId="3" xfId="0" applyFont="1" applyFill="1" applyBorder="1"/>
    <xf numFmtId="3" fontId="6" fillId="5" borderId="3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/>
    </xf>
    <xf numFmtId="4" fontId="3" fillId="5" borderId="4" xfId="0" applyNumberFormat="1" applyFont="1" applyFill="1" applyBorder="1" applyAlignment="1">
      <alignment horizontal="center" vertical="center"/>
    </xf>
    <xf numFmtId="0" fontId="6" fillId="6" borderId="3" xfId="0" applyFont="1" applyFill="1" applyBorder="1"/>
    <xf numFmtId="3" fontId="6" fillId="6" borderId="3" xfId="0" applyNumberFormat="1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4" fontId="3" fillId="6" borderId="4" xfId="0" applyNumberFormat="1" applyFont="1" applyFill="1" applyBorder="1" applyAlignment="1">
      <alignment horizontal="center" vertical="center"/>
    </xf>
    <xf numFmtId="0" fontId="6" fillId="7" borderId="3" xfId="0" applyFont="1" applyFill="1" applyBorder="1"/>
    <xf numFmtId="3" fontId="6" fillId="7" borderId="3" xfId="0" applyNumberFormat="1" applyFont="1" applyFill="1" applyBorder="1" applyAlignment="1">
      <alignment horizontal="center" vertical="center"/>
    </xf>
    <xf numFmtId="3" fontId="3" fillId="7" borderId="3" xfId="0" applyNumberFormat="1" applyFont="1" applyFill="1" applyBorder="1" applyAlignment="1">
      <alignment horizontal="center" vertical="center"/>
    </xf>
    <xf numFmtId="4" fontId="3" fillId="7" borderId="4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11" fillId="7" borderId="3" xfId="0" applyNumberFormat="1" applyFont="1" applyFill="1" applyBorder="1" applyAlignment="1">
      <alignment horizontal="center" vertical="center"/>
    </xf>
    <xf numFmtId="3" fontId="11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24" fillId="6" borderId="3" xfId="0" applyNumberFormat="1" applyFont="1" applyFill="1" applyBorder="1" applyAlignment="1">
      <alignment horizontal="center" vertical="center"/>
    </xf>
    <xf numFmtId="3" fontId="9" fillId="7" borderId="3" xfId="0" applyNumberFormat="1" applyFont="1" applyFill="1" applyBorder="1" applyAlignment="1">
      <alignment horizontal="center" vertical="center"/>
    </xf>
    <xf numFmtId="3" fontId="24" fillId="7" borderId="3" xfId="0" applyNumberFormat="1" applyFont="1" applyFill="1" applyBorder="1" applyAlignment="1">
      <alignment horizontal="center" vertical="center"/>
    </xf>
    <xf numFmtId="3" fontId="24" fillId="3" borderId="3" xfId="0" applyNumberFormat="1" applyFont="1" applyFill="1" applyBorder="1" applyAlignment="1">
      <alignment horizontal="center" vertical="center"/>
    </xf>
    <xf numFmtId="3" fontId="25" fillId="7" borderId="3" xfId="0" applyNumberFormat="1" applyFont="1" applyFill="1" applyBorder="1" applyAlignment="1">
      <alignment horizontal="center" vertical="center"/>
    </xf>
    <xf numFmtId="3" fontId="25" fillId="6" borderId="3" xfId="0" applyNumberFormat="1" applyFont="1" applyFill="1" applyBorder="1" applyAlignment="1">
      <alignment horizontal="center" vertical="center"/>
    </xf>
    <xf numFmtId="3" fontId="11" fillId="5" borderId="3" xfId="0" applyNumberFormat="1" applyFont="1" applyFill="1" applyBorder="1" applyAlignment="1">
      <alignment horizontal="center" vertical="center"/>
    </xf>
    <xf numFmtId="3" fontId="9" fillId="5" borderId="3" xfId="0" applyNumberFormat="1" applyFont="1" applyFill="1" applyBorder="1" applyAlignment="1">
      <alignment horizontal="center" vertical="center"/>
    </xf>
    <xf numFmtId="3" fontId="24" fillId="5" borderId="3" xfId="0" applyNumberFormat="1" applyFont="1" applyFill="1" applyBorder="1" applyAlignment="1">
      <alignment horizontal="center" vertical="center"/>
    </xf>
    <xf numFmtId="3" fontId="25" fillId="5" borderId="3" xfId="0" applyNumberFormat="1" applyFont="1" applyFill="1" applyBorder="1" applyAlignment="1">
      <alignment horizontal="center" vertical="center"/>
    </xf>
    <xf numFmtId="0" fontId="6" fillId="5" borderId="7" xfId="0" applyFont="1" applyFill="1" applyBorder="1"/>
    <xf numFmtId="3" fontId="6" fillId="5" borderId="7" xfId="0" applyNumberFormat="1" applyFont="1" applyFill="1" applyBorder="1" applyAlignment="1">
      <alignment horizontal="center" vertical="center"/>
    </xf>
    <xf numFmtId="3" fontId="9" fillId="5" borderId="7" xfId="0" applyNumberFormat="1" applyFont="1" applyFill="1" applyBorder="1" applyAlignment="1">
      <alignment horizontal="center" vertical="center"/>
    </xf>
    <xf numFmtId="3" fontId="24" fillId="5" borderId="7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center" vertical="center"/>
    </xf>
    <xf numFmtId="3" fontId="11" fillId="5" borderId="6" xfId="0" applyNumberFormat="1" applyFont="1" applyFill="1" applyBorder="1" applyAlignment="1">
      <alignment horizontal="center" vertical="center"/>
    </xf>
    <xf numFmtId="4" fontId="3" fillId="5" borderId="9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25" fillId="5" borderId="6" xfId="0" applyNumberFormat="1" applyFont="1" applyFill="1" applyBorder="1" applyAlignment="1">
      <alignment horizontal="center" vertical="center"/>
    </xf>
    <xf numFmtId="3" fontId="11" fillId="5" borderId="7" xfId="0" applyNumberFormat="1" applyFont="1" applyFill="1" applyBorder="1" applyAlignment="1">
      <alignment horizontal="center" vertical="center"/>
    </xf>
    <xf numFmtId="3" fontId="25" fillId="5" borderId="7" xfId="0" applyNumberFormat="1" applyFont="1" applyFill="1" applyBorder="1" applyAlignment="1">
      <alignment horizontal="center" vertical="center"/>
    </xf>
    <xf numFmtId="3" fontId="9" fillId="5" borderId="6" xfId="0" applyNumberFormat="1" applyFont="1" applyFill="1" applyBorder="1" applyAlignment="1">
      <alignment horizontal="center" vertical="center"/>
    </xf>
    <xf numFmtId="3" fontId="24" fillId="5" borderId="6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8" fillId="2" borderId="5" xfId="0" applyNumberFormat="1" applyFont="1" applyFill="1" applyBorder="1" applyAlignment="1" applyProtection="1">
      <alignment horizontal="left" wrapText="1"/>
    </xf>
    <xf numFmtId="0" fontId="6" fillId="3" borderId="1" xfId="0" quotePrefix="1" applyFont="1" applyFill="1" applyBorder="1" applyAlignment="1">
      <alignment horizontal="center" wrapText="1"/>
    </xf>
    <xf numFmtId="0" fontId="6" fillId="3" borderId="2" xfId="0" quotePrefix="1" applyFont="1" applyFill="1" applyBorder="1" applyAlignment="1">
      <alignment horizontal="center" wrapText="1"/>
    </xf>
    <xf numFmtId="0" fontId="6" fillId="3" borderId="4" xfId="0" quotePrefix="1" applyFont="1" applyFill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wrapText="1"/>
    </xf>
    <xf numFmtId="0" fontId="11" fillId="3" borderId="3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left" wrapText="1"/>
    </xf>
    <xf numFmtId="0" fontId="11" fillId="4" borderId="4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 wrapText="1"/>
    </xf>
    <xf numFmtId="0" fontId="11" fillId="7" borderId="4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left" wrapText="1"/>
    </xf>
    <xf numFmtId="0" fontId="11" fillId="6" borderId="4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6" fillId="6" borderId="4" xfId="0" applyFont="1" applyFill="1" applyBorder="1" applyAlignment="1">
      <alignment horizontal="left" wrapText="1"/>
    </xf>
    <xf numFmtId="0" fontId="11" fillId="4" borderId="3" xfId="0" applyFont="1" applyFill="1" applyBorder="1" applyAlignment="1">
      <alignment horizontal="left" wrapText="1"/>
    </xf>
    <xf numFmtId="0" fontId="11" fillId="6" borderId="3" xfId="0" applyFont="1" applyFill="1" applyBorder="1" applyAlignment="1">
      <alignment horizontal="left" wrapText="1"/>
    </xf>
    <xf numFmtId="0" fontId="11" fillId="5" borderId="6" xfId="0" applyFont="1" applyFill="1" applyBorder="1" applyAlignment="1">
      <alignment horizontal="left" wrapText="1"/>
    </xf>
    <xf numFmtId="0" fontId="11" fillId="7" borderId="3" xfId="0" applyFont="1" applyFill="1" applyBorder="1" applyAlignment="1">
      <alignment horizontal="left" wrapText="1"/>
    </xf>
    <xf numFmtId="0" fontId="11" fillId="5" borderId="3" xfId="0" applyFont="1" applyFill="1" applyBorder="1" applyAlignment="1">
      <alignment horizontal="left" wrapText="1"/>
    </xf>
    <xf numFmtId="0" fontId="24" fillId="0" borderId="0" xfId="0" applyFont="1" applyFill="1" applyAlignment="1">
      <alignment wrapText="1"/>
    </xf>
    <xf numFmtId="0" fontId="25" fillId="0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tabSelected="1" zoomScaleNormal="100" workbookViewId="0">
      <selection activeCell="K13" sqref="K13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204" t="s">
        <v>222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</row>
    <row r="2" spans="2:12" ht="18" customHeight="1" x14ac:dyDescent="0.25"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2:12" ht="15.75" customHeight="1" x14ac:dyDescent="0.25">
      <c r="B3" s="204" t="s">
        <v>10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</row>
    <row r="4" spans="2:12" ht="36" customHeight="1" x14ac:dyDescent="0.25">
      <c r="B4" s="190"/>
      <c r="C4" s="190"/>
      <c r="D4" s="190"/>
      <c r="E4" s="35"/>
      <c r="F4" s="35"/>
      <c r="G4" s="35"/>
      <c r="H4" s="35"/>
      <c r="I4" s="35"/>
      <c r="J4" s="37"/>
      <c r="K4" s="37"/>
      <c r="L4" s="36"/>
    </row>
    <row r="5" spans="2:12" ht="18" customHeight="1" x14ac:dyDescent="0.25">
      <c r="B5" s="204" t="s">
        <v>42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2:12" ht="18" customHeight="1" x14ac:dyDescent="0.25">
      <c r="B6" s="38"/>
      <c r="C6" s="39"/>
      <c r="D6" s="39"/>
      <c r="E6" s="39"/>
      <c r="F6" s="39"/>
      <c r="G6" s="39"/>
      <c r="H6" s="39"/>
      <c r="I6" s="39"/>
      <c r="J6" s="39"/>
      <c r="K6" s="39"/>
      <c r="L6" s="36"/>
    </row>
    <row r="7" spans="2:12" x14ac:dyDescent="0.25">
      <c r="B7" s="212" t="s">
        <v>43</v>
      </c>
      <c r="C7" s="212"/>
      <c r="D7" s="212"/>
      <c r="E7" s="212"/>
      <c r="F7" s="212"/>
      <c r="G7" s="40"/>
      <c r="H7" s="40"/>
      <c r="I7" s="40"/>
      <c r="J7" s="40"/>
      <c r="K7" s="41"/>
      <c r="L7" s="36"/>
    </row>
    <row r="8" spans="2:12" ht="25.5" x14ac:dyDescent="0.25">
      <c r="B8" s="213" t="s">
        <v>6</v>
      </c>
      <c r="C8" s="214"/>
      <c r="D8" s="214"/>
      <c r="E8" s="214"/>
      <c r="F8" s="215"/>
      <c r="G8" s="120" t="s">
        <v>51</v>
      </c>
      <c r="H8" s="34" t="s">
        <v>224</v>
      </c>
      <c r="I8" s="34" t="s">
        <v>225</v>
      </c>
      <c r="J8" s="120" t="s">
        <v>223</v>
      </c>
      <c r="K8" s="34" t="s">
        <v>13</v>
      </c>
      <c r="L8" s="34" t="s">
        <v>13</v>
      </c>
    </row>
    <row r="9" spans="2:12" s="24" customFormat="1" ht="11.25" x14ac:dyDescent="0.2">
      <c r="B9" s="197">
        <v>1</v>
      </c>
      <c r="C9" s="197"/>
      <c r="D9" s="197"/>
      <c r="E9" s="197"/>
      <c r="F9" s="198"/>
      <c r="G9" s="23">
        <v>2</v>
      </c>
      <c r="H9" s="22">
        <v>3</v>
      </c>
      <c r="I9" s="22">
        <v>4</v>
      </c>
      <c r="J9" s="22">
        <v>5</v>
      </c>
      <c r="K9" s="22" t="s">
        <v>15</v>
      </c>
      <c r="L9" s="22" t="s">
        <v>16</v>
      </c>
    </row>
    <row r="10" spans="2:12" x14ac:dyDescent="0.25">
      <c r="B10" s="210" t="s">
        <v>0</v>
      </c>
      <c r="C10" s="189"/>
      <c r="D10" s="189"/>
      <c r="E10" s="189"/>
      <c r="F10" s="211"/>
      <c r="G10" s="16">
        <f>G11</f>
        <v>1743044.69</v>
      </c>
      <c r="H10" s="16">
        <f>H11</f>
        <v>2158836</v>
      </c>
      <c r="I10" s="16">
        <f>I11</f>
        <v>2158836</v>
      </c>
      <c r="J10" s="16">
        <f>J11</f>
        <v>2102136.39</v>
      </c>
      <c r="K10" s="86">
        <f>J10/G10*100</f>
        <v>120.60140523419398</v>
      </c>
      <c r="L10" s="86">
        <f>J10/I10*100</f>
        <v>97.373602719243152</v>
      </c>
    </row>
    <row r="11" spans="2:12" x14ac:dyDescent="0.25">
      <c r="B11" s="199" t="s">
        <v>35</v>
      </c>
      <c r="C11" s="200"/>
      <c r="D11" s="200"/>
      <c r="E11" s="200"/>
      <c r="F11" s="208"/>
      <c r="G11" s="17">
        <v>1743044.69</v>
      </c>
      <c r="H11" s="17">
        <v>2158836</v>
      </c>
      <c r="I11" s="17">
        <v>2158836</v>
      </c>
      <c r="J11" s="17">
        <v>2102136.39</v>
      </c>
      <c r="K11" s="87">
        <f>J11/G11*100</f>
        <v>120.60140523419398</v>
      </c>
      <c r="L11" s="87">
        <f>J11/I11*100</f>
        <v>97.373602719243152</v>
      </c>
    </row>
    <row r="12" spans="2:12" x14ac:dyDescent="0.25">
      <c r="B12" s="216" t="s">
        <v>40</v>
      </c>
      <c r="C12" s="208"/>
      <c r="D12" s="208"/>
      <c r="E12" s="208"/>
      <c r="F12" s="208"/>
      <c r="G12" s="17"/>
      <c r="H12" s="17"/>
      <c r="I12" s="17"/>
      <c r="J12" s="17"/>
      <c r="K12" s="87"/>
      <c r="L12" s="87"/>
    </row>
    <row r="13" spans="2:12" x14ac:dyDescent="0.25">
      <c r="B13" s="18" t="s">
        <v>1</v>
      </c>
      <c r="C13" s="32"/>
      <c r="D13" s="32"/>
      <c r="E13" s="32"/>
      <c r="F13" s="116"/>
      <c r="G13" s="16">
        <f>G14+G15</f>
        <v>1717053.24</v>
      </c>
      <c r="H13" s="16">
        <f>H14+H15</f>
        <v>2160618.98</v>
      </c>
      <c r="I13" s="16">
        <f>I14+I15</f>
        <v>2160618.98</v>
      </c>
      <c r="J13" s="16">
        <f>J14+J15</f>
        <v>2088600.58</v>
      </c>
      <c r="K13" s="86">
        <f t="shared" ref="K13" si="0">J13/G13*100</f>
        <v>121.63866159444187</v>
      </c>
      <c r="L13" s="86">
        <f t="shared" ref="L13" si="1">J13/I13*100</f>
        <v>96.666770001252146</v>
      </c>
    </row>
    <row r="14" spans="2:12" x14ac:dyDescent="0.25">
      <c r="B14" s="206" t="s">
        <v>36</v>
      </c>
      <c r="C14" s="200"/>
      <c r="D14" s="200"/>
      <c r="E14" s="200"/>
      <c r="F14" s="200"/>
      <c r="G14" s="17">
        <v>1693415.94</v>
      </c>
      <c r="H14" s="17">
        <v>2143403.91</v>
      </c>
      <c r="I14" s="17">
        <v>2143403.91</v>
      </c>
      <c r="J14" s="17">
        <v>2071320.73</v>
      </c>
      <c r="K14" s="88">
        <f>J14/G14*100</f>
        <v>122.3161233500613</v>
      </c>
      <c r="L14" s="88">
        <f>J14/I14*100</f>
        <v>96.636976369050288</v>
      </c>
    </row>
    <row r="15" spans="2:12" x14ac:dyDescent="0.25">
      <c r="B15" s="207" t="s">
        <v>37</v>
      </c>
      <c r="C15" s="208"/>
      <c r="D15" s="208"/>
      <c r="E15" s="208"/>
      <c r="F15" s="208"/>
      <c r="G15" s="14">
        <v>23637.3</v>
      </c>
      <c r="H15" s="14">
        <v>17215.07</v>
      </c>
      <c r="I15" s="14">
        <v>17215.07</v>
      </c>
      <c r="J15" s="14">
        <v>17279.849999999999</v>
      </c>
      <c r="K15" s="88">
        <f>J15/G15*100</f>
        <v>73.104161642827222</v>
      </c>
      <c r="L15" s="88">
        <f t="shared" ref="L15" si="2">J15/I15*100</f>
        <v>100.37629820848825</v>
      </c>
    </row>
    <row r="16" spans="2:12" x14ac:dyDescent="0.25">
      <c r="B16" s="188" t="s">
        <v>45</v>
      </c>
      <c r="C16" s="189"/>
      <c r="D16" s="189"/>
      <c r="E16" s="189"/>
      <c r="F16" s="189"/>
      <c r="G16" s="16">
        <f>G10-G13</f>
        <v>25991.449999999953</v>
      </c>
      <c r="H16" s="15">
        <f>H10-H13</f>
        <v>-1782.9799999999814</v>
      </c>
      <c r="I16" s="15">
        <f>I10-I13</f>
        <v>-1782.9799999999814</v>
      </c>
      <c r="J16" s="15">
        <f>J10-J13</f>
        <v>13535.810000000056</v>
      </c>
      <c r="K16" s="15"/>
      <c r="L16" s="15"/>
    </row>
    <row r="17" spans="1:43" ht="18" x14ac:dyDescent="0.25">
      <c r="B17" s="35"/>
      <c r="C17" s="42"/>
      <c r="D17" s="42"/>
      <c r="E17" s="42"/>
      <c r="F17" s="42"/>
      <c r="G17" s="42"/>
      <c r="H17" s="42"/>
      <c r="I17" s="43"/>
      <c r="J17" s="43"/>
      <c r="K17" s="43"/>
      <c r="L17" s="43"/>
    </row>
    <row r="18" spans="1:43" ht="18" customHeight="1" x14ac:dyDescent="0.25">
      <c r="B18" s="212" t="s">
        <v>46</v>
      </c>
      <c r="C18" s="212"/>
      <c r="D18" s="212"/>
      <c r="E18" s="212"/>
      <c r="F18" s="212"/>
      <c r="G18" s="42"/>
      <c r="H18" s="42"/>
      <c r="I18" s="43"/>
      <c r="J18" s="43"/>
      <c r="K18" s="43"/>
      <c r="L18" s="43"/>
    </row>
    <row r="19" spans="1:43" ht="25.5" x14ac:dyDescent="0.25">
      <c r="B19" s="194" t="s">
        <v>6</v>
      </c>
      <c r="C19" s="195"/>
      <c r="D19" s="195"/>
      <c r="E19" s="195"/>
      <c r="F19" s="196"/>
      <c r="G19" s="21" t="s">
        <v>51</v>
      </c>
      <c r="H19" s="1" t="s">
        <v>224</v>
      </c>
      <c r="I19" s="1" t="s">
        <v>225</v>
      </c>
      <c r="J19" s="21" t="s">
        <v>223</v>
      </c>
      <c r="K19" s="1" t="s">
        <v>13</v>
      </c>
      <c r="L19" s="1" t="s">
        <v>33</v>
      </c>
    </row>
    <row r="20" spans="1:43" s="24" customFormat="1" x14ac:dyDescent="0.25">
      <c r="B20" s="197">
        <v>1</v>
      </c>
      <c r="C20" s="197"/>
      <c r="D20" s="197"/>
      <c r="E20" s="197"/>
      <c r="F20" s="198"/>
      <c r="G20" s="23">
        <v>2</v>
      </c>
      <c r="H20" s="22">
        <v>3</v>
      </c>
      <c r="I20" s="22">
        <v>4</v>
      </c>
      <c r="J20" s="22">
        <v>5</v>
      </c>
      <c r="K20" s="22" t="s">
        <v>15</v>
      </c>
      <c r="L20" s="22" t="s">
        <v>16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4"/>
      <c r="B21" s="199" t="s">
        <v>38</v>
      </c>
      <c r="C21" s="201"/>
      <c r="D21" s="201"/>
      <c r="E21" s="201"/>
      <c r="F21" s="202"/>
      <c r="G21" s="14"/>
      <c r="H21" s="14"/>
      <c r="I21" s="14"/>
      <c r="J21" s="14"/>
      <c r="K21" s="14"/>
      <c r="L21" s="14"/>
    </row>
    <row r="22" spans="1:43" x14ac:dyDescent="0.25">
      <c r="A22" s="24"/>
      <c r="B22" s="199" t="s">
        <v>39</v>
      </c>
      <c r="C22" s="200"/>
      <c r="D22" s="200"/>
      <c r="E22" s="200"/>
      <c r="F22" s="200"/>
      <c r="G22" s="14"/>
      <c r="H22" s="14"/>
      <c r="I22" s="14"/>
      <c r="J22" s="14"/>
      <c r="K22" s="14"/>
      <c r="L22" s="14"/>
    </row>
    <row r="23" spans="1:43" s="33" customFormat="1" ht="15" customHeight="1" x14ac:dyDescent="0.25">
      <c r="A23" s="24"/>
      <c r="B23" s="191" t="s">
        <v>41</v>
      </c>
      <c r="C23" s="192"/>
      <c r="D23" s="192"/>
      <c r="E23" s="192"/>
      <c r="F23" s="193"/>
      <c r="G23" s="16"/>
      <c r="H23" s="16"/>
      <c r="I23" s="16"/>
      <c r="J23" s="16"/>
      <c r="K23" s="16"/>
      <c r="L23" s="16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3" customFormat="1" ht="15" customHeight="1" x14ac:dyDescent="0.25">
      <c r="A24" s="24"/>
      <c r="B24" s="191" t="s">
        <v>47</v>
      </c>
      <c r="C24" s="192"/>
      <c r="D24" s="192"/>
      <c r="E24" s="192"/>
      <c r="F24" s="193"/>
      <c r="G24" s="16"/>
      <c r="H24" s="16"/>
      <c r="I24" s="16"/>
      <c r="J24" s="16"/>
      <c r="K24" s="16"/>
      <c r="L24" s="1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4"/>
      <c r="B25" s="188" t="s">
        <v>48</v>
      </c>
      <c r="C25" s="189"/>
      <c r="D25" s="189"/>
      <c r="E25" s="189"/>
      <c r="F25" s="189"/>
      <c r="G25" s="16"/>
      <c r="H25" s="16"/>
      <c r="I25" s="16"/>
      <c r="J25" s="16"/>
      <c r="K25" s="16"/>
      <c r="L25" s="16"/>
    </row>
    <row r="26" spans="1:43" ht="15.75" x14ac:dyDescent="0.25">
      <c r="B26" s="44"/>
      <c r="C26" s="45"/>
      <c r="D26" s="45"/>
      <c r="E26" s="45"/>
      <c r="F26" s="45"/>
      <c r="G26" s="46"/>
      <c r="H26" s="46"/>
      <c r="I26" s="46"/>
      <c r="J26" s="46"/>
      <c r="K26" s="46"/>
      <c r="L26" s="36"/>
    </row>
    <row r="27" spans="1:43" ht="15.75" x14ac:dyDescent="0.25"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</row>
    <row r="28" spans="1:43" ht="15.75" x14ac:dyDescent="0.25">
      <c r="B28" s="11"/>
      <c r="C28" s="12"/>
      <c r="D28" s="12"/>
      <c r="E28" s="12"/>
      <c r="F28" s="12"/>
      <c r="G28" s="13"/>
      <c r="H28" s="13"/>
      <c r="I28" s="13"/>
      <c r="J28" s="13"/>
      <c r="K28" s="13"/>
    </row>
    <row r="29" spans="1:43" ht="15" customHeight="1" x14ac:dyDescent="0.25"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</row>
    <row r="30" spans="1:43" x14ac:dyDescent="0.25"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43" ht="15" customHeight="1" x14ac:dyDescent="0.25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</row>
    <row r="32" spans="1:43" ht="36.75" customHeight="1" x14ac:dyDescent="0.25"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</row>
    <row r="33" spans="2:12" x14ac:dyDescent="0.25">
      <c r="B33" s="205"/>
      <c r="C33" s="205"/>
      <c r="D33" s="205"/>
      <c r="E33" s="205"/>
      <c r="F33" s="205"/>
      <c r="G33" s="205"/>
      <c r="H33" s="205"/>
      <c r="I33" s="205"/>
      <c r="J33" s="205"/>
      <c r="K33" s="205"/>
    </row>
    <row r="34" spans="2:12" ht="15" customHeight="1" x14ac:dyDescent="0.25"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</row>
    <row r="35" spans="2:12" x14ac:dyDescent="0.25"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</row>
  </sheetData>
  <sheetProtection algorithmName="SHA-512" hashValue="ZvnubkOIe5k/n0scFb7InfmIurmDsl4A/oJCBfCyqn2C8JuTqH0EJ6j5c3lOr56tf42c7Mc1zNefVpzVufhIOg==" saltValue="WqoV6odmHpUvbQM/NvA7DA==" spinCount="100000" sheet="1" formatCells="0" formatColumns="0" formatRows="0" insertColumns="0" insertRows="0" insertHyperlinks="0" deleteColumns="0" deleteRows="0" sort="0" autoFilter="0" pivotTables="0"/>
  <mergeCells count="27"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82"/>
  <sheetViews>
    <sheetView topLeftCell="D52" zoomScaleNormal="100" workbookViewId="0">
      <selection activeCell="D82" sqref="A82:XFD82"/>
    </sheetView>
  </sheetViews>
  <sheetFormatPr defaultRowHeight="12.75" x14ac:dyDescent="0.2"/>
  <cols>
    <col min="1" max="1" width="9.140625" style="79"/>
    <col min="2" max="2" width="7.42578125" style="79" bestFit="1" customWidth="1"/>
    <col min="3" max="3" width="8.42578125" style="79" bestFit="1" customWidth="1"/>
    <col min="4" max="4" width="5.42578125" style="79" bestFit="1" customWidth="1"/>
    <col min="5" max="5" width="5.42578125" style="79" customWidth="1"/>
    <col min="6" max="6" width="72.140625" style="84" customWidth="1"/>
    <col min="7" max="9" width="25.28515625" style="110" customWidth="1"/>
    <col min="10" max="10" width="25.28515625" style="111" customWidth="1"/>
    <col min="11" max="11" width="15.7109375" style="112" customWidth="1"/>
    <col min="12" max="12" width="15.7109375" style="100" customWidth="1"/>
    <col min="13" max="16384" width="9.140625" style="79"/>
  </cols>
  <sheetData>
    <row r="1" spans="2:12" ht="18" customHeight="1" x14ac:dyDescent="0.2">
      <c r="B1" s="72"/>
      <c r="C1" s="72"/>
      <c r="D1" s="72"/>
      <c r="E1" s="72"/>
      <c r="F1" s="72"/>
      <c r="G1" s="97"/>
      <c r="H1" s="97"/>
      <c r="I1" s="97"/>
      <c r="J1" s="98"/>
      <c r="K1" s="99"/>
    </row>
    <row r="2" spans="2:12" ht="15.75" customHeight="1" x14ac:dyDescent="0.2">
      <c r="B2" s="220" t="s">
        <v>10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2:12" x14ac:dyDescent="0.2">
      <c r="B3" s="72"/>
      <c r="C3" s="72"/>
      <c r="D3" s="72"/>
      <c r="E3" s="72"/>
      <c r="F3" s="72"/>
      <c r="G3" s="97"/>
      <c r="H3" s="97"/>
      <c r="I3" s="97"/>
      <c r="J3" s="101"/>
      <c r="K3" s="102"/>
    </row>
    <row r="4" spans="2:12" ht="18" customHeight="1" x14ac:dyDescent="0.2">
      <c r="B4" s="220" t="s">
        <v>49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2:12" x14ac:dyDescent="0.2">
      <c r="B5" s="72"/>
      <c r="C5" s="72"/>
      <c r="D5" s="72"/>
      <c r="E5" s="72"/>
      <c r="F5" s="72"/>
      <c r="G5" s="97"/>
      <c r="H5" s="97"/>
      <c r="I5" s="97"/>
      <c r="J5" s="101"/>
      <c r="K5" s="102"/>
    </row>
    <row r="6" spans="2:12" ht="15.75" customHeight="1" x14ac:dyDescent="0.2">
      <c r="B6" s="220" t="s">
        <v>14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</row>
    <row r="7" spans="2:12" x14ac:dyDescent="0.2">
      <c r="B7" s="72"/>
      <c r="C7" s="72"/>
      <c r="D7" s="72"/>
      <c r="E7" s="72"/>
      <c r="F7" s="72"/>
      <c r="G7" s="97"/>
      <c r="H7" s="97"/>
      <c r="I7" s="97"/>
      <c r="J7" s="101"/>
      <c r="K7" s="102"/>
    </row>
    <row r="8" spans="2:12" ht="25.5" x14ac:dyDescent="0.2">
      <c r="B8" s="217" t="s">
        <v>6</v>
      </c>
      <c r="C8" s="218"/>
      <c r="D8" s="218"/>
      <c r="E8" s="218"/>
      <c r="F8" s="219"/>
      <c r="G8" s="34" t="s">
        <v>51</v>
      </c>
      <c r="H8" s="34" t="s">
        <v>224</v>
      </c>
      <c r="I8" s="34" t="s">
        <v>225</v>
      </c>
      <c r="J8" s="117" t="s">
        <v>223</v>
      </c>
      <c r="K8" s="118" t="s">
        <v>13</v>
      </c>
      <c r="L8" s="119" t="s">
        <v>13</v>
      </c>
    </row>
    <row r="9" spans="2:12" ht="16.5" customHeight="1" x14ac:dyDescent="0.2">
      <c r="B9" s="217">
        <v>1</v>
      </c>
      <c r="C9" s="218"/>
      <c r="D9" s="218"/>
      <c r="E9" s="218"/>
      <c r="F9" s="219"/>
      <c r="G9" s="34">
        <v>2</v>
      </c>
      <c r="H9" s="34">
        <v>3</v>
      </c>
      <c r="I9" s="34">
        <v>4</v>
      </c>
      <c r="J9" s="117">
        <v>5</v>
      </c>
      <c r="K9" s="118" t="s">
        <v>15</v>
      </c>
      <c r="L9" s="119" t="s">
        <v>16</v>
      </c>
    </row>
    <row r="10" spans="2:12" ht="15" customHeight="1" x14ac:dyDescent="0.2">
      <c r="B10" s="122"/>
      <c r="C10" s="122"/>
      <c r="D10" s="122"/>
      <c r="E10" s="122"/>
      <c r="F10" s="122" t="s">
        <v>17</v>
      </c>
      <c r="G10" s="128"/>
      <c r="H10" s="128"/>
      <c r="I10" s="128"/>
      <c r="J10" s="129"/>
      <c r="K10" s="130"/>
      <c r="L10" s="131"/>
    </row>
    <row r="11" spans="2:12" s="81" customFormat="1" ht="15" customHeight="1" x14ac:dyDescent="0.2">
      <c r="B11" s="4">
        <v>6</v>
      </c>
      <c r="C11" s="4"/>
      <c r="D11" s="4"/>
      <c r="E11" s="4"/>
      <c r="F11" s="4" t="s">
        <v>2</v>
      </c>
      <c r="G11" s="90">
        <v>1743044.6900000002</v>
      </c>
      <c r="H11" s="90">
        <f>H12+H18+H21+H26+H30</f>
        <v>2158836</v>
      </c>
      <c r="I11" s="90">
        <f t="shared" ref="I11:J11" si="0">I12+I18+I21+I26+I30</f>
        <v>2158836</v>
      </c>
      <c r="J11" s="90">
        <f t="shared" si="0"/>
        <v>2102136.39</v>
      </c>
      <c r="K11" s="105">
        <f>J11/G11*100</f>
        <v>120.60140523419396</v>
      </c>
      <c r="L11" s="106">
        <f>J11/I11*100</f>
        <v>97.373602719243152</v>
      </c>
    </row>
    <row r="12" spans="2:12" s="81" customFormat="1" ht="15" customHeight="1" x14ac:dyDescent="0.2">
      <c r="B12" s="4"/>
      <c r="C12" s="4">
        <v>63</v>
      </c>
      <c r="D12" s="4"/>
      <c r="E12" s="4"/>
      <c r="F12" s="4" t="s">
        <v>18</v>
      </c>
      <c r="G12" s="90">
        <v>1500797.79</v>
      </c>
      <c r="H12" s="90">
        <f>H13+H15</f>
        <v>1937477</v>
      </c>
      <c r="I12" s="90">
        <f>I13+I15</f>
        <v>1937477</v>
      </c>
      <c r="J12" s="104">
        <f>J13+J15</f>
        <v>1879776.33</v>
      </c>
      <c r="K12" s="105">
        <f t="shared" ref="K12:K32" si="1">J12/G12*100</f>
        <v>125.25180557468704</v>
      </c>
      <c r="L12" s="106">
        <f t="shared" ref="L12:L14" si="2">J12/I12*100</f>
        <v>97.021865549887821</v>
      </c>
    </row>
    <row r="13" spans="2:12" s="83" customFormat="1" ht="15" customHeight="1" x14ac:dyDescent="0.2">
      <c r="B13" s="47"/>
      <c r="C13" s="47"/>
      <c r="D13" s="47">
        <v>638</v>
      </c>
      <c r="E13" s="47"/>
      <c r="F13" s="47" t="s">
        <v>52</v>
      </c>
      <c r="G13" s="91">
        <v>11944.4</v>
      </c>
      <c r="H13" s="91">
        <v>0</v>
      </c>
      <c r="I13" s="91">
        <v>0</v>
      </c>
      <c r="J13" s="107">
        <f>J14</f>
        <v>0</v>
      </c>
      <c r="K13" s="108">
        <f t="shared" si="1"/>
        <v>0</v>
      </c>
      <c r="L13" s="106" t="e">
        <f t="shared" si="2"/>
        <v>#DIV/0!</v>
      </c>
    </row>
    <row r="14" spans="2:12" ht="15" customHeight="1" x14ac:dyDescent="0.2">
      <c r="B14" s="4"/>
      <c r="C14" s="9"/>
      <c r="D14" s="9"/>
      <c r="E14" s="9">
        <v>6381</v>
      </c>
      <c r="F14" s="9" t="s">
        <v>52</v>
      </c>
      <c r="G14" s="89">
        <v>11944.4</v>
      </c>
      <c r="H14" s="89">
        <v>0</v>
      </c>
      <c r="I14" s="89">
        <v>0</v>
      </c>
      <c r="J14" s="103">
        <v>0</v>
      </c>
      <c r="K14" s="105">
        <f t="shared" si="1"/>
        <v>0</v>
      </c>
      <c r="L14" s="106" t="e">
        <f t="shared" si="2"/>
        <v>#DIV/0!</v>
      </c>
    </row>
    <row r="15" spans="2:12" s="83" customFormat="1" ht="15" customHeight="1" x14ac:dyDescent="0.2">
      <c r="B15" s="29"/>
      <c r="C15" s="29"/>
      <c r="D15" s="29">
        <v>636</v>
      </c>
      <c r="E15" s="29"/>
      <c r="F15" s="48" t="s">
        <v>53</v>
      </c>
      <c r="G15" s="91">
        <v>1488853.39</v>
      </c>
      <c r="H15" s="91">
        <f>H16+H17</f>
        <v>1937477</v>
      </c>
      <c r="I15" s="91">
        <f t="shared" ref="I15:J15" si="3">I16+I17</f>
        <v>1937477</v>
      </c>
      <c r="J15" s="91">
        <f t="shared" si="3"/>
        <v>1879776.33</v>
      </c>
      <c r="K15" s="108">
        <f t="shared" si="1"/>
        <v>126.25664438323241</v>
      </c>
      <c r="L15" s="109">
        <f t="shared" ref="L15:L32" si="4">J15/I15*100</f>
        <v>97.021865549887821</v>
      </c>
    </row>
    <row r="16" spans="2:12" ht="15" customHeight="1" x14ac:dyDescent="0.2">
      <c r="B16" s="5"/>
      <c r="C16" s="5"/>
      <c r="D16" s="6"/>
      <c r="E16" s="6">
        <v>6362</v>
      </c>
      <c r="F16" s="25" t="s">
        <v>54</v>
      </c>
      <c r="G16" s="89">
        <v>20940.47</v>
      </c>
      <c r="H16" s="89">
        <v>15000</v>
      </c>
      <c r="I16" s="89">
        <v>15000</v>
      </c>
      <c r="J16" s="103">
        <v>7752.32</v>
      </c>
      <c r="K16" s="105">
        <f t="shared" si="1"/>
        <v>37.020754548489123</v>
      </c>
      <c r="L16" s="106">
        <f t="shared" si="4"/>
        <v>51.682133333333333</v>
      </c>
    </row>
    <row r="17" spans="2:12" ht="15" customHeight="1" x14ac:dyDescent="0.2">
      <c r="B17" s="5"/>
      <c r="C17" s="5"/>
      <c r="D17" s="6"/>
      <c r="E17" s="6">
        <v>6361</v>
      </c>
      <c r="F17" s="25" t="s">
        <v>55</v>
      </c>
      <c r="G17" s="89">
        <v>1467912.92</v>
      </c>
      <c r="H17" s="89">
        <v>1922477</v>
      </c>
      <c r="I17" s="89">
        <v>1922477</v>
      </c>
      <c r="J17" s="103">
        <v>1872024.01</v>
      </c>
      <c r="K17" s="105">
        <f t="shared" si="1"/>
        <v>127.52963643102208</v>
      </c>
      <c r="L17" s="106">
        <f t="shared" si="4"/>
        <v>97.37562582023088</v>
      </c>
    </row>
    <row r="18" spans="2:12" s="81" customFormat="1" ht="15" customHeight="1" x14ac:dyDescent="0.2">
      <c r="B18" s="20"/>
      <c r="C18" s="20">
        <v>65</v>
      </c>
      <c r="D18" s="29"/>
      <c r="E18" s="29"/>
      <c r="F18" s="4" t="s">
        <v>56</v>
      </c>
      <c r="G18" s="90">
        <v>6713.48</v>
      </c>
      <c r="H18" s="90">
        <f t="shared" ref="H18:J19" si="5">H19</f>
        <v>2500</v>
      </c>
      <c r="I18" s="90">
        <f t="shared" si="5"/>
        <v>2500</v>
      </c>
      <c r="J18" s="90">
        <f t="shared" si="5"/>
        <v>4753.7700000000004</v>
      </c>
      <c r="K18" s="105">
        <f t="shared" si="1"/>
        <v>70.809326906462829</v>
      </c>
      <c r="L18" s="106">
        <f t="shared" si="4"/>
        <v>190.15080000000003</v>
      </c>
    </row>
    <row r="19" spans="2:12" s="83" customFormat="1" ht="15" customHeight="1" x14ac:dyDescent="0.2">
      <c r="B19" s="29"/>
      <c r="C19" s="29"/>
      <c r="D19" s="29">
        <v>652</v>
      </c>
      <c r="E19" s="29"/>
      <c r="F19" s="48" t="s">
        <v>57</v>
      </c>
      <c r="G19" s="91">
        <v>6713.48</v>
      </c>
      <c r="H19" s="91">
        <f t="shared" si="5"/>
        <v>2500</v>
      </c>
      <c r="I19" s="91">
        <f t="shared" si="5"/>
        <v>2500</v>
      </c>
      <c r="J19" s="107">
        <f t="shared" si="5"/>
        <v>4753.7700000000004</v>
      </c>
      <c r="K19" s="108">
        <f t="shared" si="1"/>
        <v>70.809326906462829</v>
      </c>
      <c r="L19" s="109">
        <f t="shared" si="4"/>
        <v>190.15080000000003</v>
      </c>
    </row>
    <row r="20" spans="2:12" ht="15" customHeight="1" x14ac:dyDescent="0.2">
      <c r="B20" s="5"/>
      <c r="C20" s="20"/>
      <c r="D20" s="6"/>
      <c r="E20" s="6">
        <v>6526</v>
      </c>
      <c r="F20" s="9" t="s">
        <v>58</v>
      </c>
      <c r="G20" s="89">
        <v>6713.48</v>
      </c>
      <c r="H20" s="89">
        <v>2500</v>
      </c>
      <c r="I20" s="89">
        <v>2500</v>
      </c>
      <c r="J20" s="103">
        <v>4753.7700000000004</v>
      </c>
      <c r="K20" s="105">
        <f t="shared" si="1"/>
        <v>70.809326906462829</v>
      </c>
      <c r="L20" s="106">
        <f t="shared" si="4"/>
        <v>190.15080000000003</v>
      </c>
    </row>
    <row r="21" spans="2:12" s="81" customFormat="1" ht="15" customHeight="1" x14ac:dyDescent="0.2">
      <c r="B21" s="4"/>
      <c r="C21" s="4">
        <v>66</v>
      </c>
      <c r="D21" s="4"/>
      <c r="E21" s="4"/>
      <c r="F21" s="4" t="s">
        <v>59</v>
      </c>
      <c r="G21" s="90">
        <v>3247.75</v>
      </c>
      <c r="H21" s="90">
        <f>H22+H24</f>
        <v>4000</v>
      </c>
      <c r="I21" s="90">
        <f t="shared" ref="I21:J21" si="6">I22+I24</f>
        <v>4000</v>
      </c>
      <c r="J21" s="90">
        <f t="shared" si="6"/>
        <v>9162.7999999999993</v>
      </c>
      <c r="K21" s="105">
        <f t="shared" si="1"/>
        <v>282.12762681856668</v>
      </c>
      <c r="L21" s="106">
        <f t="shared" si="4"/>
        <v>229.06999999999996</v>
      </c>
    </row>
    <row r="22" spans="2:12" s="83" customFormat="1" ht="15" customHeight="1" x14ac:dyDescent="0.2">
      <c r="B22" s="47"/>
      <c r="C22" s="47"/>
      <c r="D22" s="47">
        <v>663</v>
      </c>
      <c r="E22" s="47"/>
      <c r="F22" s="47" t="s">
        <v>66</v>
      </c>
      <c r="G22" s="91">
        <v>238.12</v>
      </c>
      <c r="H22" s="91">
        <f>H23</f>
        <v>1000</v>
      </c>
      <c r="I22" s="91">
        <f>I23</f>
        <v>1000</v>
      </c>
      <c r="J22" s="107">
        <f>J23</f>
        <v>6734.86</v>
      </c>
      <c r="K22" s="108">
        <f t="shared" si="1"/>
        <v>2828.3470519066013</v>
      </c>
      <c r="L22" s="106">
        <f t="shared" si="4"/>
        <v>673.48599999999999</v>
      </c>
    </row>
    <row r="23" spans="2:12" ht="15" customHeight="1" x14ac:dyDescent="0.2">
      <c r="B23" s="9"/>
      <c r="C23" s="9"/>
      <c r="D23" s="9"/>
      <c r="E23" s="9">
        <v>6631</v>
      </c>
      <c r="F23" s="9" t="s">
        <v>67</v>
      </c>
      <c r="G23" s="89">
        <v>238.12</v>
      </c>
      <c r="H23" s="89">
        <v>1000</v>
      </c>
      <c r="I23" s="89">
        <v>1000</v>
      </c>
      <c r="J23" s="103">
        <v>6734.86</v>
      </c>
      <c r="K23" s="105">
        <f t="shared" si="1"/>
        <v>2828.3470519066013</v>
      </c>
      <c r="L23" s="106">
        <f t="shared" si="4"/>
        <v>673.48599999999999</v>
      </c>
    </row>
    <row r="24" spans="2:12" s="83" customFormat="1" ht="15" customHeight="1" x14ac:dyDescent="0.2">
      <c r="B24" s="47"/>
      <c r="C24" s="47"/>
      <c r="D24" s="47">
        <v>661</v>
      </c>
      <c r="E24" s="47"/>
      <c r="F24" s="47" t="s">
        <v>68</v>
      </c>
      <c r="G24" s="91">
        <v>3009.63</v>
      </c>
      <c r="H24" s="91">
        <f>H25</f>
        <v>3000</v>
      </c>
      <c r="I24" s="91">
        <f t="shared" ref="I24:J24" si="7">I25</f>
        <v>3000</v>
      </c>
      <c r="J24" s="91">
        <f t="shared" si="7"/>
        <v>2427.94</v>
      </c>
      <c r="K24" s="108">
        <f t="shared" si="1"/>
        <v>80.672375009552667</v>
      </c>
      <c r="L24" s="106">
        <f t="shared" si="4"/>
        <v>80.931333333333328</v>
      </c>
    </row>
    <row r="25" spans="2:12" ht="15" customHeight="1" x14ac:dyDescent="0.2">
      <c r="B25" s="9"/>
      <c r="C25" s="9"/>
      <c r="D25" s="9"/>
      <c r="E25" s="9">
        <v>6615</v>
      </c>
      <c r="F25" s="9" t="s">
        <v>69</v>
      </c>
      <c r="G25" s="89">
        <v>3009.63</v>
      </c>
      <c r="H25" s="89">
        <v>3000</v>
      </c>
      <c r="I25" s="89">
        <v>3000</v>
      </c>
      <c r="J25" s="103">
        <v>2427.94</v>
      </c>
      <c r="K25" s="105">
        <f t="shared" si="1"/>
        <v>80.672375009552667</v>
      </c>
      <c r="L25" s="106">
        <f t="shared" si="4"/>
        <v>80.931333333333328</v>
      </c>
    </row>
    <row r="26" spans="2:12" s="81" customFormat="1" ht="15" customHeight="1" x14ac:dyDescent="0.2">
      <c r="B26" s="4"/>
      <c r="C26" s="4">
        <v>67</v>
      </c>
      <c r="D26" s="4"/>
      <c r="E26" s="4"/>
      <c r="F26" s="4" t="s">
        <v>63</v>
      </c>
      <c r="G26" s="91">
        <v>231932.07</v>
      </c>
      <c r="H26" s="90">
        <f>H27</f>
        <v>214859</v>
      </c>
      <c r="I26" s="90">
        <f t="shared" ref="I26:J26" si="8">I27</f>
        <v>214859</v>
      </c>
      <c r="J26" s="90">
        <f t="shared" si="8"/>
        <v>207056.54</v>
      </c>
      <c r="K26" s="105">
        <f t="shared" si="1"/>
        <v>89.274648391660534</v>
      </c>
      <c r="L26" s="106">
        <f t="shared" si="4"/>
        <v>96.368567292968876</v>
      </c>
    </row>
    <row r="27" spans="2:12" s="83" customFormat="1" ht="15" customHeight="1" x14ac:dyDescent="0.2">
      <c r="B27" s="47"/>
      <c r="C27" s="47"/>
      <c r="D27" s="47">
        <v>671</v>
      </c>
      <c r="E27" s="47"/>
      <c r="F27" s="47" t="s">
        <v>60</v>
      </c>
      <c r="G27" s="91">
        <v>231932.07</v>
      </c>
      <c r="H27" s="91">
        <f>H28+H29</f>
        <v>214859</v>
      </c>
      <c r="I27" s="91">
        <f t="shared" ref="I27:J27" si="9">I28+I29</f>
        <v>214859</v>
      </c>
      <c r="J27" s="91">
        <f t="shared" si="9"/>
        <v>207056.54</v>
      </c>
      <c r="K27" s="105">
        <f t="shared" si="1"/>
        <v>89.274648391660534</v>
      </c>
      <c r="L27" s="109">
        <f t="shared" si="4"/>
        <v>96.368567292968876</v>
      </c>
    </row>
    <row r="28" spans="2:12" ht="15" customHeight="1" x14ac:dyDescent="0.2">
      <c r="B28" s="9"/>
      <c r="C28" s="9"/>
      <c r="D28" s="9"/>
      <c r="E28" s="9">
        <v>6711</v>
      </c>
      <c r="F28" s="9" t="s">
        <v>61</v>
      </c>
      <c r="G28" s="89">
        <v>231932.07</v>
      </c>
      <c r="H28" s="89">
        <v>213659</v>
      </c>
      <c r="I28" s="89">
        <v>213659</v>
      </c>
      <c r="J28" s="103">
        <v>205072.72</v>
      </c>
      <c r="K28" s="105">
        <f t="shared" si="1"/>
        <v>88.419303117503318</v>
      </c>
      <c r="L28" s="106">
        <f t="shared" si="4"/>
        <v>95.981316022259762</v>
      </c>
    </row>
    <row r="29" spans="2:12" ht="15" customHeight="1" x14ac:dyDescent="0.2">
      <c r="B29" s="9"/>
      <c r="C29" s="9"/>
      <c r="D29" s="9"/>
      <c r="E29" s="9">
        <v>6712</v>
      </c>
      <c r="F29" s="9" t="s">
        <v>62</v>
      </c>
      <c r="G29" s="89">
        <v>0</v>
      </c>
      <c r="H29" s="89">
        <v>1200</v>
      </c>
      <c r="I29" s="89">
        <v>1200</v>
      </c>
      <c r="J29" s="103">
        <v>1983.82</v>
      </c>
      <c r="K29" s="105" t="e">
        <f t="shared" si="1"/>
        <v>#DIV/0!</v>
      </c>
      <c r="L29" s="106">
        <f t="shared" si="4"/>
        <v>165.31833333333333</v>
      </c>
    </row>
    <row r="30" spans="2:12" s="81" customFormat="1" ht="15" customHeight="1" x14ac:dyDescent="0.2">
      <c r="B30" s="20"/>
      <c r="C30" s="20">
        <v>68</v>
      </c>
      <c r="D30" s="20"/>
      <c r="E30" s="20"/>
      <c r="F30" s="49" t="s">
        <v>65</v>
      </c>
      <c r="G30" s="90">
        <v>353.6</v>
      </c>
      <c r="H30" s="90">
        <f>H31</f>
        <v>0</v>
      </c>
      <c r="I30" s="90">
        <f t="shared" ref="I30:J31" si="10">I31</f>
        <v>0</v>
      </c>
      <c r="J30" s="90">
        <f t="shared" si="10"/>
        <v>1386.95</v>
      </c>
      <c r="K30" s="105">
        <f t="shared" si="1"/>
        <v>392.23699095022624</v>
      </c>
      <c r="L30" s="106" t="e">
        <f t="shared" si="4"/>
        <v>#DIV/0!</v>
      </c>
    </row>
    <row r="31" spans="2:12" s="83" customFormat="1" ht="15" customHeight="1" x14ac:dyDescent="0.2">
      <c r="B31" s="29"/>
      <c r="C31" s="29"/>
      <c r="D31" s="29">
        <v>683</v>
      </c>
      <c r="E31" s="29"/>
      <c r="F31" s="48" t="s">
        <v>64</v>
      </c>
      <c r="G31" s="91">
        <v>353.6</v>
      </c>
      <c r="H31" s="91">
        <f>H32</f>
        <v>0</v>
      </c>
      <c r="I31" s="91">
        <f t="shared" si="10"/>
        <v>0</v>
      </c>
      <c r="J31" s="91">
        <f t="shared" si="10"/>
        <v>1386.95</v>
      </c>
      <c r="K31" s="105">
        <f t="shared" si="1"/>
        <v>392.23699095022624</v>
      </c>
      <c r="L31" s="106" t="e">
        <f t="shared" si="4"/>
        <v>#DIV/0!</v>
      </c>
    </row>
    <row r="32" spans="2:12" ht="15" customHeight="1" x14ac:dyDescent="0.2">
      <c r="B32" s="5"/>
      <c r="C32" s="5"/>
      <c r="D32" s="6"/>
      <c r="E32" s="6">
        <v>6831</v>
      </c>
      <c r="F32" s="25" t="s">
        <v>64</v>
      </c>
      <c r="G32" s="89">
        <v>353.6</v>
      </c>
      <c r="H32" s="89">
        <v>0</v>
      </c>
      <c r="I32" s="89">
        <v>0</v>
      </c>
      <c r="J32" s="103">
        <v>1386.95</v>
      </c>
      <c r="K32" s="105">
        <f t="shared" si="1"/>
        <v>392.23699095022624</v>
      </c>
      <c r="L32" s="106" t="e">
        <f t="shared" si="4"/>
        <v>#DIV/0!</v>
      </c>
    </row>
    <row r="33" spans="2:12" ht="15.75" customHeight="1" x14ac:dyDescent="0.2"/>
    <row r="34" spans="2:12" ht="25.5" x14ac:dyDescent="0.2">
      <c r="B34" s="217" t="s">
        <v>6</v>
      </c>
      <c r="C34" s="218"/>
      <c r="D34" s="218"/>
      <c r="E34" s="218"/>
      <c r="F34" s="219"/>
      <c r="G34" s="34" t="s">
        <v>44</v>
      </c>
      <c r="H34" s="34" t="s">
        <v>34</v>
      </c>
      <c r="I34" s="34" t="s">
        <v>32</v>
      </c>
      <c r="J34" s="117" t="s">
        <v>44</v>
      </c>
      <c r="K34" s="118" t="s">
        <v>13</v>
      </c>
      <c r="L34" s="119" t="s">
        <v>33</v>
      </c>
    </row>
    <row r="35" spans="2:12" ht="12.75" customHeight="1" x14ac:dyDescent="0.2">
      <c r="B35" s="217">
        <v>1</v>
      </c>
      <c r="C35" s="218"/>
      <c r="D35" s="218"/>
      <c r="E35" s="218"/>
      <c r="F35" s="219"/>
      <c r="G35" s="34">
        <v>5</v>
      </c>
      <c r="H35" s="34">
        <v>3</v>
      </c>
      <c r="I35" s="34">
        <v>4</v>
      </c>
      <c r="J35" s="117">
        <v>5</v>
      </c>
      <c r="K35" s="118" t="s">
        <v>15</v>
      </c>
      <c r="L35" s="119" t="s">
        <v>16</v>
      </c>
    </row>
    <row r="36" spans="2:12" s="81" customFormat="1" ht="15" customHeight="1" x14ac:dyDescent="0.2">
      <c r="B36" s="122"/>
      <c r="C36" s="122"/>
      <c r="D36" s="122"/>
      <c r="E36" s="122"/>
      <c r="F36" s="122" t="s">
        <v>7</v>
      </c>
      <c r="G36" s="126">
        <v>1717053.24</v>
      </c>
      <c r="H36" s="126">
        <f>H37+H76</f>
        <v>2160618.98</v>
      </c>
      <c r="I36" s="126">
        <f t="shared" ref="I36:J36" si="11">I37+I76</f>
        <v>2160618.98</v>
      </c>
      <c r="J36" s="126">
        <f t="shared" si="11"/>
        <v>2088600.581</v>
      </c>
      <c r="K36" s="127">
        <f>J36/G36*100</f>
        <v>121.63866165268121</v>
      </c>
      <c r="L36" s="127">
        <f>J36/I36*100</f>
        <v>96.666770047535181</v>
      </c>
    </row>
    <row r="37" spans="2:12" s="81" customFormat="1" ht="15" customHeight="1" x14ac:dyDescent="0.2">
      <c r="B37" s="4">
        <v>3</v>
      </c>
      <c r="C37" s="4"/>
      <c r="D37" s="4"/>
      <c r="E37" s="4"/>
      <c r="F37" s="4" t="s">
        <v>3</v>
      </c>
      <c r="G37" s="90">
        <v>1693415.94</v>
      </c>
      <c r="H37" s="90">
        <f>H38+H45+H72</f>
        <v>2143403.91</v>
      </c>
      <c r="I37" s="90">
        <f t="shared" ref="I37:J37" si="12">I38+I45+I72</f>
        <v>2143403.91</v>
      </c>
      <c r="J37" s="90">
        <f t="shared" si="12"/>
        <v>2071320.7309999999</v>
      </c>
      <c r="K37" s="105">
        <f t="shared" ref="K37:K82" si="13">J37/G37*100</f>
        <v>122.31612340911353</v>
      </c>
      <c r="L37" s="105">
        <f t="shared" ref="L37:L82" si="14">J37/I37*100</f>
        <v>96.63697641570505</v>
      </c>
    </row>
    <row r="38" spans="2:12" s="81" customFormat="1" ht="15" customHeight="1" x14ac:dyDescent="0.2">
      <c r="B38" s="4"/>
      <c r="C38" s="4">
        <v>31</v>
      </c>
      <c r="D38" s="4"/>
      <c r="E38" s="4"/>
      <c r="F38" s="4" t="s">
        <v>4</v>
      </c>
      <c r="G38" s="90">
        <v>1358238.26</v>
      </c>
      <c r="H38" s="90">
        <f>H39+H41+H43</f>
        <v>1790863.06</v>
      </c>
      <c r="I38" s="90">
        <f t="shared" ref="I38:J38" si="15">I39+I41+I43</f>
        <v>1790863.06</v>
      </c>
      <c r="J38" s="90">
        <f t="shared" si="15"/>
        <v>1735874</v>
      </c>
      <c r="K38" s="105">
        <f t="shared" si="13"/>
        <v>127.80335020160601</v>
      </c>
      <c r="L38" s="105">
        <f t="shared" si="14"/>
        <v>96.929465952578184</v>
      </c>
    </row>
    <row r="39" spans="2:12" s="83" customFormat="1" ht="15" customHeight="1" x14ac:dyDescent="0.2">
      <c r="B39" s="29"/>
      <c r="C39" s="29"/>
      <c r="D39" s="29">
        <v>311</v>
      </c>
      <c r="E39" s="29"/>
      <c r="F39" s="48" t="s">
        <v>19</v>
      </c>
      <c r="G39" s="90">
        <v>1131627.78</v>
      </c>
      <c r="H39" s="91">
        <f>H40</f>
        <v>1487320.54</v>
      </c>
      <c r="I39" s="91">
        <f t="shared" ref="I39:J39" si="16">I40</f>
        <v>1487320.54</v>
      </c>
      <c r="J39" s="91">
        <f t="shared" si="16"/>
        <v>1445220.47</v>
      </c>
      <c r="K39" s="105">
        <f t="shared" si="13"/>
        <v>127.71164649210007</v>
      </c>
      <c r="L39" s="105">
        <f t="shared" si="14"/>
        <v>97.169401694674363</v>
      </c>
    </row>
    <row r="40" spans="2:12" ht="15" customHeight="1" x14ac:dyDescent="0.2">
      <c r="B40" s="5"/>
      <c r="C40" s="5"/>
      <c r="D40" s="5"/>
      <c r="E40" s="5">
        <v>3111</v>
      </c>
      <c r="F40" s="25" t="s">
        <v>20</v>
      </c>
      <c r="G40" s="89">
        <v>1131627.78</v>
      </c>
      <c r="H40" s="89">
        <v>1487320.54</v>
      </c>
      <c r="I40" s="89">
        <v>1487320.54</v>
      </c>
      <c r="J40" s="103">
        <v>1445220.47</v>
      </c>
      <c r="K40" s="105">
        <f t="shared" si="13"/>
        <v>127.71164649210007</v>
      </c>
      <c r="L40" s="105">
        <f t="shared" si="14"/>
        <v>97.169401694674363</v>
      </c>
    </row>
    <row r="41" spans="2:12" s="83" customFormat="1" ht="15" customHeight="1" x14ac:dyDescent="0.2">
      <c r="B41" s="29"/>
      <c r="C41" s="29"/>
      <c r="D41" s="29">
        <v>312</v>
      </c>
      <c r="E41" s="29"/>
      <c r="F41" s="48" t="s">
        <v>70</v>
      </c>
      <c r="G41" s="90">
        <v>57297.87</v>
      </c>
      <c r="H41" s="91">
        <f>H42</f>
        <v>62186</v>
      </c>
      <c r="I41" s="91">
        <f t="shared" ref="I41:J41" si="17">I42</f>
        <v>62186</v>
      </c>
      <c r="J41" s="91">
        <f t="shared" si="17"/>
        <v>57306.49</v>
      </c>
      <c r="K41" s="105">
        <f t="shared" si="13"/>
        <v>100.01504418925171</v>
      </c>
      <c r="L41" s="105">
        <f t="shared" si="14"/>
        <v>92.153362493165659</v>
      </c>
    </row>
    <row r="42" spans="2:12" ht="15" customHeight="1" x14ac:dyDescent="0.2">
      <c r="B42" s="5"/>
      <c r="C42" s="5"/>
      <c r="D42" s="5"/>
      <c r="E42" s="5">
        <v>3121</v>
      </c>
      <c r="F42" s="25" t="s">
        <v>70</v>
      </c>
      <c r="G42" s="89">
        <v>57297.87</v>
      </c>
      <c r="H42" s="89">
        <v>62186</v>
      </c>
      <c r="I42" s="89">
        <v>62186</v>
      </c>
      <c r="J42" s="103">
        <v>57306.49</v>
      </c>
      <c r="K42" s="105">
        <f t="shared" si="13"/>
        <v>100.01504418925171</v>
      </c>
      <c r="L42" s="105">
        <f t="shared" si="14"/>
        <v>92.153362493165659</v>
      </c>
    </row>
    <row r="43" spans="2:12" s="83" customFormat="1" ht="15" customHeight="1" x14ac:dyDescent="0.2">
      <c r="B43" s="29"/>
      <c r="C43" s="29"/>
      <c r="D43" s="29">
        <v>313</v>
      </c>
      <c r="E43" s="29"/>
      <c r="F43" s="48" t="s">
        <v>71</v>
      </c>
      <c r="G43" s="90">
        <v>169312.61</v>
      </c>
      <c r="H43" s="91">
        <f>H44</f>
        <v>241356.52</v>
      </c>
      <c r="I43" s="91">
        <f t="shared" ref="I43:J43" si="18">I44</f>
        <v>241356.52</v>
      </c>
      <c r="J43" s="91">
        <f t="shared" si="18"/>
        <v>233347.04</v>
      </c>
      <c r="K43" s="105">
        <f t="shared" si="13"/>
        <v>137.82023677976497</v>
      </c>
      <c r="L43" s="105">
        <f t="shared" si="14"/>
        <v>96.681473531355195</v>
      </c>
    </row>
    <row r="44" spans="2:12" ht="15" customHeight="1" x14ac:dyDescent="0.2">
      <c r="B44" s="5"/>
      <c r="C44" s="5"/>
      <c r="D44" s="5"/>
      <c r="E44" s="5">
        <v>3132</v>
      </c>
      <c r="F44" s="25" t="s">
        <v>72</v>
      </c>
      <c r="G44" s="89">
        <v>169312.61</v>
      </c>
      <c r="H44" s="89">
        <v>241356.52</v>
      </c>
      <c r="I44" s="89">
        <v>241356.52</v>
      </c>
      <c r="J44" s="103">
        <v>233347.04</v>
      </c>
      <c r="K44" s="105">
        <f t="shared" si="13"/>
        <v>137.82023677976497</v>
      </c>
      <c r="L44" s="105">
        <f t="shared" si="14"/>
        <v>96.681473531355195</v>
      </c>
    </row>
    <row r="45" spans="2:12" s="81" customFormat="1" ht="15" customHeight="1" x14ac:dyDescent="0.2">
      <c r="B45" s="20"/>
      <c r="C45" s="20">
        <v>32</v>
      </c>
      <c r="D45" s="29"/>
      <c r="E45" s="29"/>
      <c r="F45" s="49" t="s">
        <v>11</v>
      </c>
      <c r="G45" s="90">
        <v>326650.09999999998</v>
      </c>
      <c r="H45" s="90">
        <f>H46+H51+H58+H66</f>
        <v>336040.85</v>
      </c>
      <c r="I45" s="90">
        <f t="shared" ref="I45:J45" si="19">I46+I51+I58+I66</f>
        <v>336040.85</v>
      </c>
      <c r="J45" s="90">
        <f t="shared" si="19"/>
        <v>312464.60099999997</v>
      </c>
      <c r="K45" s="105">
        <f t="shared" si="13"/>
        <v>95.657280068183042</v>
      </c>
      <c r="L45" s="105">
        <f t="shared" si="14"/>
        <v>92.984112199454316</v>
      </c>
    </row>
    <row r="46" spans="2:12" s="83" customFormat="1" ht="15" customHeight="1" x14ac:dyDescent="0.2">
      <c r="B46" s="29"/>
      <c r="C46" s="29"/>
      <c r="D46" s="29">
        <v>321</v>
      </c>
      <c r="E46" s="29"/>
      <c r="F46" s="48" t="s">
        <v>21</v>
      </c>
      <c r="G46" s="91">
        <v>38877.980000000003</v>
      </c>
      <c r="H46" s="91">
        <f>H47+H48+H49+H50</f>
        <v>44466.63</v>
      </c>
      <c r="I46" s="91">
        <f t="shared" ref="I46:J46" si="20">I47+I48+I49+I50</f>
        <v>44466.63</v>
      </c>
      <c r="J46" s="91">
        <f t="shared" si="20"/>
        <v>32527.780000000002</v>
      </c>
      <c r="K46" s="105">
        <f t="shared" si="13"/>
        <v>83.666332458630819</v>
      </c>
      <c r="L46" s="105">
        <f t="shared" si="14"/>
        <v>73.15098985463932</v>
      </c>
    </row>
    <row r="47" spans="2:12" ht="15" customHeight="1" x14ac:dyDescent="0.2">
      <c r="B47" s="5"/>
      <c r="C47" s="20"/>
      <c r="D47" s="5"/>
      <c r="E47" s="5">
        <v>3211</v>
      </c>
      <c r="F47" s="25" t="s">
        <v>22</v>
      </c>
      <c r="G47" s="89">
        <v>4290.17</v>
      </c>
      <c r="H47" s="89">
        <v>2108.63</v>
      </c>
      <c r="I47" s="89">
        <v>2108.63</v>
      </c>
      <c r="J47" s="103">
        <v>2770.22</v>
      </c>
      <c r="K47" s="105">
        <f t="shared" si="13"/>
        <v>64.571334003081461</v>
      </c>
      <c r="L47" s="105">
        <f t="shared" si="14"/>
        <v>131.37534797475138</v>
      </c>
    </row>
    <row r="48" spans="2:12" ht="15" customHeight="1" x14ac:dyDescent="0.2">
      <c r="B48" s="5"/>
      <c r="C48" s="20"/>
      <c r="D48" s="5"/>
      <c r="E48" s="5">
        <v>3212</v>
      </c>
      <c r="F48" s="25" t="s">
        <v>73</v>
      </c>
      <c r="G48" s="89">
        <v>32673.54</v>
      </c>
      <c r="H48" s="89">
        <v>41558</v>
      </c>
      <c r="I48" s="89">
        <v>41558</v>
      </c>
      <c r="J48" s="103">
        <v>28649.63</v>
      </c>
      <c r="K48" s="105">
        <f t="shared" si="13"/>
        <v>87.684499445116742</v>
      </c>
      <c r="L48" s="105">
        <f t="shared" si="14"/>
        <v>68.938904663362052</v>
      </c>
    </row>
    <row r="49" spans="2:12" ht="15" customHeight="1" x14ac:dyDescent="0.2">
      <c r="B49" s="5"/>
      <c r="C49" s="5"/>
      <c r="D49" s="5"/>
      <c r="E49" s="5">
        <v>3213</v>
      </c>
      <c r="F49" s="25" t="s">
        <v>74</v>
      </c>
      <c r="G49" s="89">
        <v>1871.47</v>
      </c>
      <c r="H49" s="89">
        <v>400</v>
      </c>
      <c r="I49" s="89">
        <v>400</v>
      </c>
      <c r="J49" s="103">
        <v>820.4</v>
      </c>
      <c r="K49" s="105">
        <f t="shared" si="13"/>
        <v>43.837197497154641</v>
      </c>
      <c r="L49" s="105">
        <f t="shared" si="14"/>
        <v>205.10000000000002</v>
      </c>
    </row>
    <row r="50" spans="2:12" ht="15" customHeight="1" x14ac:dyDescent="0.2">
      <c r="B50" s="5"/>
      <c r="C50" s="5"/>
      <c r="D50" s="5"/>
      <c r="E50" s="5">
        <v>3214</v>
      </c>
      <c r="F50" s="25" t="s">
        <v>75</v>
      </c>
      <c r="G50" s="89">
        <v>42.8</v>
      </c>
      <c r="H50" s="89">
        <v>400</v>
      </c>
      <c r="I50" s="89">
        <v>400</v>
      </c>
      <c r="J50" s="103">
        <v>287.52999999999997</v>
      </c>
      <c r="K50" s="105">
        <f t="shared" si="13"/>
        <v>671.79906542056074</v>
      </c>
      <c r="L50" s="105">
        <f t="shared" si="14"/>
        <v>71.882499999999993</v>
      </c>
    </row>
    <row r="51" spans="2:12" s="83" customFormat="1" ht="15" customHeight="1" x14ac:dyDescent="0.2">
      <c r="B51" s="29"/>
      <c r="C51" s="29"/>
      <c r="D51" s="29">
        <v>322</v>
      </c>
      <c r="E51" s="29"/>
      <c r="F51" s="48" t="s">
        <v>82</v>
      </c>
      <c r="G51" s="91">
        <v>166198.01</v>
      </c>
      <c r="H51" s="91">
        <f>SUM(H52:H57)</f>
        <v>166824.4</v>
      </c>
      <c r="I51" s="91">
        <f t="shared" ref="I51:J51" si="21">SUM(I52:I57)</f>
        <v>166824.4</v>
      </c>
      <c r="J51" s="91">
        <f t="shared" si="21"/>
        <v>155653.81999999998</v>
      </c>
      <c r="K51" s="105">
        <f t="shared" si="13"/>
        <v>93.655646057374554</v>
      </c>
      <c r="L51" s="105">
        <f t="shared" si="14"/>
        <v>93.303989104711292</v>
      </c>
    </row>
    <row r="52" spans="2:12" ht="15" customHeight="1" x14ac:dyDescent="0.2">
      <c r="B52" s="5"/>
      <c r="C52" s="20"/>
      <c r="D52" s="5"/>
      <c r="E52" s="5">
        <v>3221</v>
      </c>
      <c r="F52" s="25" t="s">
        <v>84</v>
      </c>
      <c r="G52" s="89">
        <v>10060.19</v>
      </c>
      <c r="H52" s="89">
        <v>6247.36</v>
      </c>
      <c r="I52" s="89">
        <v>6247.36</v>
      </c>
      <c r="J52" s="103">
        <v>9154.35</v>
      </c>
      <c r="K52" s="105">
        <f t="shared" si="13"/>
        <v>90.995796302057911</v>
      </c>
      <c r="L52" s="105">
        <f t="shared" si="14"/>
        <v>146.53149490344722</v>
      </c>
    </row>
    <row r="53" spans="2:12" ht="15" customHeight="1" x14ac:dyDescent="0.2">
      <c r="B53" s="5"/>
      <c r="C53" s="20"/>
      <c r="D53" s="5"/>
      <c r="E53" s="5">
        <v>3222</v>
      </c>
      <c r="F53" s="25" t="s">
        <v>85</v>
      </c>
      <c r="G53" s="89">
        <v>111544.28</v>
      </c>
      <c r="H53" s="89">
        <v>123983</v>
      </c>
      <c r="I53" s="89">
        <v>123983</v>
      </c>
      <c r="J53" s="103">
        <v>111402.19</v>
      </c>
      <c r="K53" s="105">
        <f t="shared" si="13"/>
        <v>99.872615610589804</v>
      </c>
      <c r="L53" s="105">
        <f t="shared" si="14"/>
        <v>89.85279433470717</v>
      </c>
    </row>
    <row r="54" spans="2:12" ht="15" customHeight="1" x14ac:dyDescent="0.2">
      <c r="B54" s="5"/>
      <c r="C54" s="5"/>
      <c r="D54" s="5"/>
      <c r="E54" s="5">
        <v>3223</v>
      </c>
      <c r="F54" s="25" t="s">
        <v>86</v>
      </c>
      <c r="G54" s="89">
        <v>35622.28</v>
      </c>
      <c r="H54" s="89">
        <v>33144.04</v>
      </c>
      <c r="I54" s="89">
        <v>33144.04</v>
      </c>
      <c r="J54" s="103">
        <v>30793.25</v>
      </c>
      <c r="K54" s="105">
        <f t="shared" si="13"/>
        <v>86.44379304188277</v>
      </c>
      <c r="L54" s="105">
        <f t="shared" si="14"/>
        <v>92.907352272082704</v>
      </c>
    </row>
    <row r="55" spans="2:12" ht="15" customHeight="1" x14ac:dyDescent="0.2">
      <c r="B55" s="5"/>
      <c r="C55" s="5"/>
      <c r="D55" s="5"/>
      <c r="E55" s="5">
        <v>3224</v>
      </c>
      <c r="F55" s="25" t="s">
        <v>87</v>
      </c>
      <c r="G55" s="89">
        <v>2473.83</v>
      </c>
      <c r="H55" s="89">
        <v>1900</v>
      </c>
      <c r="I55" s="89">
        <v>1900</v>
      </c>
      <c r="J55" s="103">
        <v>2283.58</v>
      </c>
      <c r="K55" s="105">
        <f t="shared" si="13"/>
        <v>92.30949580205592</v>
      </c>
      <c r="L55" s="105">
        <f t="shared" si="14"/>
        <v>120.18842105263157</v>
      </c>
    </row>
    <row r="56" spans="2:12" ht="15" customHeight="1" x14ac:dyDescent="0.2">
      <c r="B56" s="5"/>
      <c r="C56" s="5"/>
      <c r="D56" s="5"/>
      <c r="E56" s="5">
        <v>3225</v>
      </c>
      <c r="F56" s="25" t="s">
        <v>88</v>
      </c>
      <c r="G56" s="89">
        <v>5528.63</v>
      </c>
      <c r="H56" s="89">
        <v>1000</v>
      </c>
      <c r="I56" s="89">
        <v>1000</v>
      </c>
      <c r="J56" s="103">
        <v>1566.43</v>
      </c>
      <c r="K56" s="105">
        <f t="shared" si="13"/>
        <v>28.333059003767662</v>
      </c>
      <c r="L56" s="105">
        <f t="shared" si="14"/>
        <v>156.643</v>
      </c>
    </row>
    <row r="57" spans="2:12" ht="15" customHeight="1" x14ac:dyDescent="0.2">
      <c r="B57" s="5"/>
      <c r="C57" s="5"/>
      <c r="D57" s="6"/>
      <c r="E57" s="5">
        <v>3227</v>
      </c>
      <c r="F57" s="25" t="s">
        <v>89</v>
      </c>
      <c r="G57" s="89">
        <v>968.8</v>
      </c>
      <c r="H57" s="89">
        <v>550</v>
      </c>
      <c r="I57" s="89">
        <v>550</v>
      </c>
      <c r="J57" s="103">
        <v>454.02</v>
      </c>
      <c r="K57" s="105">
        <f t="shared" si="13"/>
        <v>46.864161849710982</v>
      </c>
      <c r="L57" s="105">
        <f t="shared" si="14"/>
        <v>82.549090909090907</v>
      </c>
    </row>
    <row r="58" spans="2:12" s="83" customFormat="1" ht="15" customHeight="1" x14ac:dyDescent="0.2">
      <c r="B58" s="29"/>
      <c r="C58" s="29"/>
      <c r="D58" s="29">
        <v>323</v>
      </c>
      <c r="E58" s="29"/>
      <c r="F58" s="48" t="s">
        <v>83</v>
      </c>
      <c r="G58" s="91">
        <v>112837.91</v>
      </c>
      <c r="H58" s="91">
        <f>SUM(H59:H65)</f>
        <v>116456.81</v>
      </c>
      <c r="I58" s="91">
        <f t="shared" ref="I58:J58" si="22">SUM(I59:I65)</f>
        <v>116456.81</v>
      </c>
      <c r="J58" s="91">
        <f t="shared" si="22"/>
        <v>117732.94100000002</v>
      </c>
      <c r="K58" s="105">
        <f t="shared" si="13"/>
        <v>104.33810853107792</v>
      </c>
      <c r="L58" s="105">
        <f t="shared" si="14"/>
        <v>101.0957976609526</v>
      </c>
    </row>
    <row r="59" spans="2:12" ht="15" customHeight="1" x14ac:dyDescent="0.2">
      <c r="B59" s="5"/>
      <c r="C59" s="20"/>
      <c r="D59" s="5"/>
      <c r="E59" s="5">
        <v>3231</v>
      </c>
      <c r="F59" s="25" t="s">
        <v>76</v>
      </c>
      <c r="G59" s="89">
        <v>79671.360000000001</v>
      </c>
      <c r="H59" s="89">
        <v>83336.649999999994</v>
      </c>
      <c r="I59" s="89">
        <v>83336.649999999994</v>
      </c>
      <c r="J59" s="103">
        <v>83340.63</v>
      </c>
      <c r="K59" s="105">
        <f t="shared" si="13"/>
        <v>104.60550692243737</v>
      </c>
      <c r="L59" s="105">
        <f t="shared" si="14"/>
        <v>100.00477580992278</v>
      </c>
    </row>
    <row r="60" spans="2:12" ht="15" customHeight="1" x14ac:dyDescent="0.2">
      <c r="B60" s="5"/>
      <c r="C60" s="20"/>
      <c r="D60" s="5"/>
      <c r="E60" s="5">
        <v>3232</v>
      </c>
      <c r="F60" s="25" t="s">
        <v>77</v>
      </c>
      <c r="G60" s="89">
        <v>5206.3599999999997</v>
      </c>
      <c r="H60" s="89">
        <v>7148.89</v>
      </c>
      <c r="I60" s="89">
        <v>7148.89</v>
      </c>
      <c r="J60" s="103">
        <v>7148.8909999999996</v>
      </c>
      <c r="K60" s="105">
        <f t="shared" si="13"/>
        <v>137.3107314899469</v>
      </c>
      <c r="L60" s="105">
        <f t="shared" si="14"/>
        <v>100.00001398818557</v>
      </c>
    </row>
    <row r="61" spans="2:12" ht="15" customHeight="1" x14ac:dyDescent="0.2">
      <c r="B61" s="5"/>
      <c r="C61" s="5"/>
      <c r="D61" s="5"/>
      <c r="E61" s="5">
        <v>3234</v>
      </c>
      <c r="F61" s="25" t="s">
        <v>78</v>
      </c>
      <c r="G61" s="89">
        <v>12486.76</v>
      </c>
      <c r="H61" s="89">
        <v>12218.09</v>
      </c>
      <c r="I61" s="89">
        <v>12218.09</v>
      </c>
      <c r="J61" s="103">
        <v>12218.09</v>
      </c>
      <c r="K61" s="105">
        <f t="shared" si="13"/>
        <v>97.848360983954208</v>
      </c>
      <c r="L61" s="105">
        <f t="shared" si="14"/>
        <v>100</v>
      </c>
    </row>
    <row r="62" spans="2:12" ht="15" customHeight="1" x14ac:dyDescent="0.2">
      <c r="B62" s="5"/>
      <c r="C62" s="5"/>
      <c r="D62" s="5"/>
      <c r="E62" s="5">
        <v>3236</v>
      </c>
      <c r="F62" s="25" t="s">
        <v>79</v>
      </c>
      <c r="G62" s="89">
        <v>4762.3</v>
      </c>
      <c r="H62" s="89">
        <v>5597.71</v>
      </c>
      <c r="I62" s="89">
        <v>5597.71</v>
      </c>
      <c r="J62" s="103">
        <v>5637.71</v>
      </c>
      <c r="K62" s="105">
        <f t="shared" si="13"/>
        <v>118.38208428700419</v>
      </c>
      <c r="L62" s="105">
        <f t="shared" si="14"/>
        <v>100.714577925616</v>
      </c>
    </row>
    <row r="63" spans="2:12" ht="15" customHeight="1" x14ac:dyDescent="0.2">
      <c r="B63" s="5"/>
      <c r="C63" s="20"/>
      <c r="D63" s="5"/>
      <c r="E63" s="5">
        <v>3237</v>
      </c>
      <c r="F63" s="25" t="s">
        <v>104</v>
      </c>
      <c r="G63" s="89">
        <v>2698.26</v>
      </c>
      <c r="H63" s="89">
        <v>1355.47</v>
      </c>
      <c r="I63" s="89">
        <v>1355.47</v>
      </c>
      <c r="J63" s="103">
        <v>1476.32</v>
      </c>
      <c r="K63" s="105">
        <f t="shared" si="13"/>
        <v>54.713778509113276</v>
      </c>
      <c r="L63" s="105">
        <f t="shared" si="14"/>
        <v>108.91572664832123</v>
      </c>
    </row>
    <row r="64" spans="2:12" ht="15" customHeight="1" x14ac:dyDescent="0.2">
      <c r="B64" s="5"/>
      <c r="C64" s="5"/>
      <c r="D64" s="5"/>
      <c r="E64" s="5">
        <v>3238</v>
      </c>
      <c r="F64" s="25" t="s">
        <v>80</v>
      </c>
      <c r="G64" s="89">
        <v>1926.33</v>
      </c>
      <c r="H64" s="89">
        <v>2100</v>
      </c>
      <c r="I64" s="89">
        <v>2100</v>
      </c>
      <c r="J64" s="103">
        <v>1773.22</v>
      </c>
      <c r="K64" s="105">
        <f t="shared" si="13"/>
        <v>92.051725301480019</v>
      </c>
      <c r="L64" s="105">
        <f t="shared" si="14"/>
        <v>84.439047619047628</v>
      </c>
    </row>
    <row r="65" spans="2:12" ht="15" customHeight="1" x14ac:dyDescent="0.2">
      <c r="B65" s="5"/>
      <c r="C65" s="5"/>
      <c r="D65" s="5"/>
      <c r="E65" s="5">
        <v>3239</v>
      </c>
      <c r="F65" s="25" t="s">
        <v>81</v>
      </c>
      <c r="G65" s="89">
        <v>6086.54</v>
      </c>
      <c r="H65" s="89">
        <v>4700</v>
      </c>
      <c r="I65" s="89">
        <v>4700</v>
      </c>
      <c r="J65" s="103">
        <v>6138.08</v>
      </c>
      <c r="K65" s="105">
        <f t="shared" si="13"/>
        <v>100.84678651582016</v>
      </c>
      <c r="L65" s="105">
        <f t="shared" si="14"/>
        <v>130.59744680851065</v>
      </c>
    </row>
    <row r="66" spans="2:12" s="83" customFormat="1" ht="15" customHeight="1" x14ac:dyDescent="0.2">
      <c r="B66" s="29"/>
      <c r="C66" s="29"/>
      <c r="D66" s="29">
        <v>329</v>
      </c>
      <c r="E66" s="29"/>
      <c r="F66" s="48" t="s">
        <v>90</v>
      </c>
      <c r="G66" s="91">
        <v>8736.2000000000007</v>
      </c>
      <c r="H66" s="91">
        <f>SUM(H67:H71)</f>
        <v>8293.01</v>
      </c>
      <c r="I66" s="91">
        <f t="shared" ref="I66:J66" si="23">SUM(I67:I71)</f>
        <v>8293.01</v>
      </c>
      <c r="J66" s="91">
        <f t="shared" si="23"/>
        <v>6550.0599999999995</v>
      </c>
      <c r="K66" s="105">
        <f t="shared" si="13"/>
        <v>74.976076555023909</v>
      </c>
      <c r="L66" s="105">
        <f t="shared" si="14"/>
        <v>78.982902468464403</v>
      </c>
    </row>
    <row r="67" spans="2:12" ht="15" customHeight="1" x14ac:dyDescent="0.2">
      <c r="B67" s="5"/>
      <c r="C67" s="20"/>
      <c r="D67" s="5"/>
      <c r="E67" s="5">
        <v>3292</v>
      </c>
      <c r="F67" s="25" t="s">
        <v>91</v>
      </c>
      <c r="G67" s="89">
        <v>983.08</v>
      </c>
      <c r="H67" s="89">
        <v>1643.01</v>
      </c>
      <c r="I67" s="89">
        <v>1643.01</v>
      </c>
      <c r="J67" s="103">
        <v>1509.28</v>
      </c>
      <c r="K67" s="105">
        <f t="shared" si="13"/>
        <v>153.52565406681043</v>
      </c>
      <c r="L67" s="105">
        <f t="shared" si="14"/>
        <v>91.860670355019138</v>
      </c>
    </row>
    <row r="68" spans="2:12" ht="15" customHeight="1" x14ac:dyDescent="0.2">
      <c r="B68" s="5"/>
      <c r="C68" s="20"/>
      <c r="D68" s="5"/>
      <c r="E68" s="5">
        <v>3293</v>
      </c>
      <c r="F68" s="25" t="s">
        <v>92</v>
      </c>
      <c r="G68" s="89">
        <v>40.01</v>
      </c>
      <c r="H68" s="89">
        <v>500</v>
      </c>
      <c r="I68" s="89">
        <v>500</v>
      </c>
      <c r="J68" s="103">
        <v>518.53</v>
      </c>
      <c r="K68" s="105">
        <f t="shared" si="13"/>
        <v>1296.0009997500626</v>
      </c>
      <c r="L68" s="105">
        <f t="shared" si="14"/>
        <v>103.70599999999999</v>
      </c>
    </row>
    <row r="69" spans="2:12" ht="15" customHeight="1" x14ac:dyDescent="0.2">
      <c r="B69" s="5"/>
      <c r="C69" s="5"/>
      <c r="D69" s="5"/>
      <c r="E69" s="5">
        <v>3294</v>
      </c>
      <c r="F69" s="25" t="s">
        <v>93</v>
      </c>
      <c r="G69" s="89">
        <v>53.09</v>
      </c>
      <c r="H69" s="89">
        <v>50</v>
      </c>
      <c r="I69" s="89">
        <v>50</v>
      </c>
      <c r="J69" s="103">
        <v>53.09</v>
      </c>
      <c r="K69" s="105">
        <f t="shared" si="13"/>
        <v>100</v>
      </c>
      <c r="L69" s="105">
        <f t="shared" si="14"/>
        <v>106.18</v>
      </c>
    </row>
    <row r="70" spans="2:12" ht="15" customHeight="1" x14ac:dyDescent="0.2">
      <c r="B70" s="5"/>
      <c r="C70" s="5"/>
      <c r="D70" s="5"/>
      <c r="E70" s="5">
        <v>3295</v>
      </c>
      <c r="F70" s="25" t="s">
        <v>194</v>
      </c>
      <c r="G70" s="89">
        <v>0</v>
      </c>
      <c r="H70" s="89">
        <v>2000</v>
      </c>
      <c r="I70" s="89">
        <v>2000</v>
      </c>
      <c r="J70" s="103">
        <v>0</v>
      </c>
      <c r="K70" s="105" t="e">
        <f t="shared" si="13"/>
        <v>#DIV/0!</v>
      </c>
      <c r="L70" s="105">
        <f t="shared" si="14"/>
        <v>0</v>
      </c>
    </row>
    <row r="71" spans="2:12" ht="15" customHeight="1" x14ac:dyDescent="0.2">
      <c r="B71" s="5"/>
      <c r="C71" s="5"/>
      <c r="D71" s="5"/>
      <c r="E71" s="5">
        <v>3299</v>
      </c>
      <c r="F71" s="25" t="s">
        <v>90</v>
      </c>
      <c r="G71" s="89">
        <v>7660.02</v>
      </c>
      <c r="H71" s="89">
        <v>4100</v>
      </c>
      <c r="I71" s="89">
        <v>4100</v>
      </c>
      <c r="J71" s="103">
        <v>4469.16</v>
      </c>
      <c r="K71" s="105">
        <f t="shared" si="13"/>
        <v>58.34397299223761</v>
      </c>
      <c r="L71" s="105">
        <f t="shared" si="14"/>
        <v>109.00390243902439</v>
      </c>
    </row>
    <row r="72" spans="2:12" s="81" customFormat="1" ht="15" customHeight="1" x14ac:dyDescent="0.2">
      <c r="B72" s="20"/>
      <c r="C72" s="20">
        <v>37</v>
      </c>
      <c r="D72" s="29"/>
      <c r="E72" s="29"/>
      <c r="F72" s="49" t="s">
        <v>94</v>
      </c>
      <c r="G72" s="90">
        <v>8527.58</v>
      </c>
      <c r="H72" s="90">
        <f>H73</f>
        <v>16500</v>
      </c>
      <c r="I72" s="90">
        <f t="shared" ref="I72:J72" si="24">I73</f>
        <v>16500</v>
      </c>
      <c r="J72" s="90">
        <f t="shared" si="24"/>
        <v>22982.13</v>
      </c>
      <c r="K72" s="105">
        <v>0</v>
      </c>
      <c r="L72" s="105">
        <f t="shared" si="14"/>
        <v>139.28563636363637</v>
      </c>
    </row>
    <row r="73" spans="2:12" s="83" customFormat="1" ht="15" customHeight="1" x14ac:dyDescent="0.2">
      <c r="B73" s="29"/>
      <c r="C73" s="29"/>
      <c r="D73" s="29">
        <v>372</v>
      </c>
      <c r="E73" s="29"/>
      <c r="F73" s="48" t="s">
        <v>95</v>
      </c>
      <c r="G73" s="91">
        <v>8527.58</v>
      </c>
      <c r="H73" s="91">
        <f>H74+H75</f>
        <v>16500</v>
      </c>
      <c r="I73" s="91">
        <f t="shared" ref="I73:J73" si="25">I74+I75</f>
        <v>16500</v>
      </c>
      <c r="J73" s="91">
        <f t="shared" si="25"/>
        <v>22982.13</v>
      </c>
      <c r="K73" s="105">
        <f t="shared" si="13"/>
        <v>269.50354027754651</v>
      </c>
      <c r="L73" s="105">
        <f t="shared" si="14"/>
        <v>139.28563636363637</v>
      </c>
    </row>
    <row r="74" spans="2:12" ht="15" customHeight="1" x14ac:dyDescent="0.2">
      <c r="B74" s="5"/>
      <c r="C74" s="20"/>
      <c r="D74" s="5"/>
      <c r="E74" s="5">
        <v>3721</v>
      </c>
      <c r="F74" s="25" t="s">
        <v>96</v>
      </c>
      <c r="G74" s="89">
        <v>2558.04</v>
      </c>
      <c r="H74" s="89">
        <v>1500</v>
      </c>
      <c r="I74" s="89">
        <v>1500</v>
      </c>
      <c r="J74" s="103">
        <v>374.88</v>
      </c>
      <c r="K74" s="105">
        <f t="shared" si="13"/>
        <v>14.654970211568234</v>
      </c>
      <c r="L74" s="105">
        <v>0</v>
      </c>
    </row>
    <row r="75" spans="2:12" ht="15" customHeight="1" x14ac:dyDescent="0.2">
      <c r="B75" s="5"/>
      <c r="C75" s="20"/>
      <c r="D75" s="5"/>
      <c r="E75" s="5">
        <v>3722</v>
      </c>
      <c r="F75" s="25" t="s">
        <v>97</v>
      </c>
      <c r="G75" s="89">
        <v>5969.54</v>
      </c>
      <c r="H75" s="89">
        <v>15000</v>
      </c>
      <c r="I75" s="89">
        <v>15000</v>
      </c>
      <c r="J75" s="103">
        <v>22607.25</v>
      </c>
      <c r="K75" s="105">
        <f t="shared" si="13"/>
        <v>378.71008486416036</v>
      </c>
      <c r="L75" s="105">
        <f t="shared" si="14"/>
        <v>150.715</v>
      </c>
    </row>
    <row r="76" spans="2:12" s="81" customFormat="1" ht="15" customHeight="1" x14ac:dyDescent="0.2">
      <c r="B76" s="7">
        <v>4</v>
      </c>
      <c r="C76" s="8"/>
      <c r="D76" s="8"/>
      <c r="E76" s="8"/>
      <c r="F76" s="19" t="s">
        <v>5</v>
      </c>
      <c r="G76" s="90">
        <v>23637.3</v>
      </c>
      <c r="H76" s="90">
        <f>H77</f>
        <v>17215.07</v>
      </c>
      <c r="I76" s="90">
        <f t="shared" ref="I76:J76" si="26">I77</f>
        <v>17215.07</v>
      </c>
      <c r="J76" s="90">
        <f t="shared" si="26"/>
        <v>17279.849999999999</v>
      </c>
      <c r="K76" s="105">
        <f t="shared" si="13"/>
        <v>73.104161642827222</v>
      </c>
      <c r="L76" s="105">
        <f t="shared" si="14"/>
        <v>100.37629820848825</v>
      </c>
    </row>
    <row r="77" spans="2:12" s="81" customFormat="1" ht="15" customHeight="1" x14ac:dyDescent="0.2">
      <c r="B77" s="4"/>
      <c r="C77" s="4">
        <v>42</v>
      </c>
      <c r="D77" s="4"/>
      <c r="E77" s="4"/>
      <c r="F77" s="19" t="s">
        <v>98</v>
      </c>
      <c r="G77" s="90">
        <v>23637.599999999999</v>
      </c>
      <c r="H77" s="90">
        <f>H78+H81</f>
        <v>17215.07</v>
      </c>
      <c r="I77" s="90">
        <f t="shared" ref="I77:J77" si="27">I78+I81</f>
        <v>17215.07</v>
      </c>
      <c r="J77" s="90">
        <f t="shared" si="27"/>
        <v>17279.849999999999</v>
      </c>
      <c r="K77" s="105">
        <f t="shared" si="13"/>
        <v>73.103233830845767</v>
      </c>
      <c r="L77" s="105">
        <f t="shared" si="14"/>
        <v>100.37629820848825</v>
      </c>
    </row>
    <row r="78" spans="2:12" s="83" customFormat="1" ht="15" customHeight="1" x14ac:dyDescent="0.2">
      <c r="B78" s="47"/>
      <c r="C78" s="47"/>
      <c r="D78" s="29">
        <v>422</v>
      </c>
      <c r="E78" s="29"/>
      <c r="F78" s="29" t="s">
        <v>99</v>
      </c>
      <c r="G78" s="91">
        <v>3443.82</v>
      </c>
      <c r="H78" s="91">
        <f t="shared" ref="H78:J78" si="28">H79+H80</f>
        <v>2057.75</v>
      </c>
      <c r="I78" s="91">
        <f t="shared" si="28"/>
        <v>2057.75</v>
      </c>
      <c r="J78" s="91">
        <f t="shared" si="28"/>
        <v>8587.31</v>
      </c>
      <c r="K78" s="105">
        <f t="shared" si="13"/>
        <v>249.35420550435268</v>
      </c>
      <c r="L78" s="105">
        <f t="shared" si="14"/>
        <v>417.31551451828449</v>
      </c>
    </row>
    <row r="79" spans="2:12" ht="15" customHeight="1" x14ac:dyDescent="0.2">
      <c r="B79" s="9"/>
      <c r="C79" s="9" t="s">
        <v>12</v>
      </c>
      <c r="D79" s="5"/>
      <c r="E79" s="5">
        <v>4221</v>
      </c>
      <c r="F79" s="25" t="s">
        <v>100</v>
      </c>
      <c r="G79" s="89">
        <v>2276.2199999999998</v>
      </c>
      <c r="H79" s="89">
        <v>1027.5</v>
      </c>
      <c r="I79" s="89">
        <v>1027.5</v>
      </c>
      <c r="J79" s="103">
        <v>5236</v>
      </c>
      <c r="K79" s="105">
        <f t="shared" si="13"/>
        <v>230.03048914428308</v>
      </c>
      <c r="L79" s="105">
        <f t="shared" si="14"/>
        <v>509.58637469586375</v>
      </c>
    </row>
    <row r="80" spans="2:12" ht="15" customHeight="1" x14ac:dyDescent="0.2">
      <c r="B80" s="5"/>
      <c r="C80" s="20"/>
      <c r="D80" s="5"/>
      <c r="E80" s="5">
        <v>4227</v>
      </c>
      <c r="F80" s="25" t="s">
        <v>101</v>
      </c>
      <c r="G80" s="89">
        <v>1167.5999999999999</v>
      </c>
      <c r="H80" s="89">
        <v>1030.25</v>
      </c>
      <c r="I80" s="89">
        <v>1030.25</v>
      </c>
      <c r="J80" s="103">
        <v>3351.31</v>
      </c>
      <c r="K80" s="105">
        <f t="shared" si="13"/>
        <v>287.02552243919149</v>
      </c>
      <c r="L80" s="105">
        <f t="shared" si="14"/>
        <v>325.29094879883525</v>
      </c>
    </row>
    <row r="81" spans="2:12" s="83" customFormat="1" ht="15" customHeight="1" x14ac:dyDescent="0.2">
      <c r="B81" s="47"/>
      <c r="C81" s="47"/>
      <c r="D81" s="29">
        <v>424</v>
      </c>
      <c r="E81" s="29"/>
      <c r="F81" s="29" t="s">
        <v>102</v>
      </c>
      <c r="G81" s="91">
        <v>20193.48</v>
      </c>
      <c r="H81" s="91">
        <f>H82</f>
        <v>15157.32</v>
      </c>
      <c r="I81" s="91">
        <f t="shared" ref="I81:J81" si="29">I82</f>
        <v>15157.32</v>
      </c>
      <c r="J81" s="91">
        <f t="shared" si="29"/>
        <v>8692.5400000000009</v>
      </c>
      <c r="K81" s="105">
        <f t="shared" si="13"/>
        <v>43.046270380340587</v>
      </c>
      <c r="L81" s="105">
        <f t="shared" si="14"/>
        <v>57.348792530605685</v>
      </c>
    </row>
    <row r="82" spans="2:12" ht="15" customHeight="1" x14ac:dyDescent="0.2">
      <c r="B82" s="9"/>
      <c r="C82" s="9" t="s">
        <v>12</v>
      </c>
      <c r="D82" s="5"/>
      <c r="E82" s="5">
        <v>4241</v>
      </c>
      <c r="F82" s="25" t="s">
        <v>103</v>
      </c>
      <c r="G82" s="89">
        <v>20193.48</v>
      </c>
      <c r="H82" s="89">
        <v>15157.32</v>
      </c>
      <c r="I82" s="89">
        <v>15157.32</v>
      </c>
      <c r="J82" s="103">
        <v>8692.5400000000009</v>
      </c>
      <c r="K82" s="105">
        <f t="shared" si="13"/>
        <v>43.046270380340587</v>
      </c>
      <c r="L82" s="105">
        <f t="shared" si="14"/>
        <v>57.348792530605685</v>
      </c>
    </row>
  </sheetData>
  <mergeCells count="7">
    <mergeCell ref="B8:F8"/>
    <mergeCell ref="B9:F9"/>
    <mergeCell ref="B34:F34"/>
    <mergeCell ref="B35:F35"/>
    <mergeCell ref="B2:L2"/>
    <mergeCell ref="B4:L4"/>
    <mergeCell ref="B6:L6"/>
  </mergeCells>
  <pageMargins left="0.7" right="0.7" top="0.75" bottom="0.75" header="0.3" footer="0.3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5"/>
  <sheetViews>
    <sheetView workbookViewId="0">
      <selection activeCell="A33" sqref="A33:XFD33"/>
    </sheetView>
  </sheetViews>
  <sheetFormatPr defaultRowHeight="12.75" x14ac:dyDescent="0.2"/>
  <cols>
    <col min="1" max="1" width="9.140625" style="79"/>
    <col min="2" max="2" width="92.28515625" style="79" bestFit="1" customWidth="1"/>
    <col min="3" max="6" width="25.28515625" style="96" customWidth="1"/>
    <col min="7" max="8" width="15.7109375" style="96" customWidth="1"/>
    <col min="9" max="16384" width="9.140625" style="79"/>
  </cols>
  <sheetData>
    <row r="1" spans="2:8" x14ac:dyDescent="0.2">
      <c r="B1" s="72"/>
      <c r="C1" s="85"/>
      <c r="D1" s="85"/>
      <c r="E1" s="85"/>
      <c r="F1" s="113"/>
      <c r="G1" s="113"/>
      <c r="H1" s="113"/>
    </row>
    <row r="2" spans="2:8" ht="15.75" customHeight="1" x14ac:dyDescent="0.2">
      <c r="B2" s="220" t="s">
        <v>29</v>
      </c>
      <c r="C2" s="220"/>
      <c r="D2" s="220"/>
      <c r="E2" s="220"/>
      <c r="F2" s="220"/>
      <c r="G2" s="220"/>
      <c r="H2" s="220"/>
    </row>
    <row r="3" spans="2:8" x14ac:dyDescent="0.2">
      <c r="B3" s="72"/>
      <c r="C3" s="85"/>
      <c r="D3" s="85"/>
      <c r="E3" s="85"/>
      <c r="F3" s="113"/>
      <c r="G3" s="113"/>
      <c r="H3" s="113"/>
    </row>
    <row r="4" spans="2:8" ht="25.5" x14ac:dyDescent="0.2">
      <c r="B4" s="34" t="s">
        <v>6</v>
      </c>
      <c r="C4" s="34" t="s">
        <v>51</v>
      </c>
      <c r="D4" s="34" t="s">
        <v>224</v>
      </c>
      <c r="E4" s="34" t="s">
        <v>225</v>
      </c>
      <c r="F4" s="34" t="s">
        <v>223</v>
      </c>
      <c r="G4" s="34" t="s">
        <v>13</v>
      </c>
      <c r="H4" s="34" t="s">
        <v>13</v>
      </c>
    </row>
    <row r="5" spans="2:8" x14ac:dyDescent="0.2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 t="s">
        <v>15</v>
      </c>
      <c r="H5" s="34" t="s">
        <v>16</v>
      </c>
    </row>
    <row r="6" spans="2:8" s="81" customFormat="1" ht="15" customHeight="1" x14ac:dyDescent="0.2">
      <c r="B6" s="122" t="s">
        <v>28</v>
      </c>
      <c r="C6" s="123">
        <v>1743044.69</v>
      </c>
      <c r="D6" s="123">
        <f>D7+D9+D11+D13+D16+D18</f>
        <v>2158836</v>
      </c>
      <c r="E6" s="123">
        <f t="shared" ref="E6:F6" si="0">E7+E9+E11+E13+E16+E18</f>
        <v>2158836</v>
      </c>
      <c r="F6" s="123">
        <f t="shared" si="0"/>
        <v>2102136.39</v>
      </c>
      <c r="G6" s="124">
        <f>F6/C6*100</f>
        <v>120.60140523419398</v>
      </c>
      <c r="H6" s="124">
        <f>F6/E6*100</f>
        <v>97.373602719243152</v>
      </c>
    </row>
    <row r="7" spans="2:8" s="81" customFormat="1" ht="15" customHeight="1" x14ac:dyDescent="0.2">
      <c r="B7" s="4" t="s">
        <v>26</v>
      </c>
      <c r="C7" s="94">
        <v>231932.07</v>
      </c>
      <c r="D7" s="94">
        <f>D8</f>
        <v>214859</v>
      </c>
      <c r="E7" s="94">
        <f t="shared" ref="E7:F7" si="1">E8</f>
        <v>214859</v>
      </c>
      <c r="F7" s="94">
        <f t="shared" si="1"/>
        <v>207056.54</v>
      </c>
      <c r="G7" s="121">
        <f t="shared" ref="G7:G13" si="2">F7/C7*100</f>
        <v>89.274648391660534</v>
      </c>
      <c r="H7" s="121">
        <f t="shared" ref="H7:H35" si="3">F7/E7*100</f>
        <v>96.368567292968876</v>
      </c>
    </row>
    <row r="8" spans="2:8" ht="15" customHeight="1" x14ac:dyDescent="0.2">
      <c r="B8" s="28" t="s">
        <v>25</v>
      </c>
      <c r="C8" s="92">
        <v>231932.07</v>
      </c>
      <c r="D8" s="92">
        <v>214859</v>
      </c>
      <c r="E8" s="92">
        <v>214859</v>
      </c>
      <c r="F8" s="93">
        <v>207056.54</v>
      </c>
      <c r="G8" s="121">
        <f t="shared" si="2"/>
        <v>89.274648391660534</v>
      </c>
      <c r="H8" s="121">
        <f t="shared" si="3"/>
        <v>96.368567292968876</v>
      </c>
    </row>
    <row r="9" spans="2:8" s="81" customFormat="1" ht="15" customHeight="1" x14ac:dyDescent="0.2">
      <c r="B9" s="4" t="s">
        <v>24</v>
      </c>
      <c r="C9" s="94">
        <v>3009.63</v>
      </c>
      <c r="D9" s="94">
        <f>D10</f>
        <v>0</v>
      </c>
      <c r="E9" s="94">
        <f t="shared" ref="E9:F9" si="4">E10</f>
        <v>0</v>
      </c>
      <c r="F9" s="94">
        <f t="shared" si="4"/>
        <v>0</v>
      </c>
      <c r="G9" s="121">
        <f t="shared" si="2"/>
        <v>0</v>
      </c>
      <c r="H9" s="121">
        <v>0</v>
      </c>
    </row>
    <row r="10" spans="2:8" ht="15" customHeight="1" x14ac:dyDescent="0.2">
      <c r="B10" s="27" t="s">
        <v>23</v>
      </c>
      <c r="C10" s="92">
        <v>3009.63</v>
      </c>
      <c r="D10" s="92">
        <v>0</v>
      </c>
      <c r="E10" s="92">
        <v>0</v>
      </c>
      <c r="F10" s="93">
        <v>0</v>
      </c>
      <c r="G10" s="121">
        <f t="shared" si="2"/>
        <v>0</v>
      </c>
      <c r="H10" s="121">
        <v>0</v>
      </c>
    </row>
    <row r="11" spans="2:8" s="81" customFormat="1" ht="15" customHeight="1" x14ac:dyDescent="0.2">
      <c r="B11" s="4" t="s">
        <v>106</v>
      </c>
      <c r="C11" s="94">
        <v>4747.2700000000004</v>
      </c>
      <c r="D11" s="94">
        <f>D12</f>
        <v>5500</v>
      </c>
      <c r="E11" s="94">
        <f t="shared" ref="E11:F11" si="5">E12</f>
        <v>5500</v>
      </c>
      <c r="F11" s="94">
        <f t="shared" si="5"/>
        <v>6239.89</v>
      </c>
      <c r="G11" s="121">
        <f t="shared" si="2"/>
        <v>131.44164962178263</v>
      </c>
      <c r="H11" s="121">
        <f t="shared" si="3"/>
        <v>113.45254545454546</v>
      </c>
    </row>
    <row r="12" spans="2:8" ht="15" customHeight="1" x14ac:dyDescent="0.2">
      <c r="B12" s="26" t="s">
        <v>108</v>
      </c>
      <c r="C12" s="92">
        <v>4747.2700000000004</v>
      </c>
      <c r="D12" s="92">
        <v>5500</v>
      </c>
      <c r="E12" s="115">
        <v>5500</v>
      </c>
      <c r="F12" s="93">
        <v>6239.89</v>
      </c>
      <c r="G12" s="121">
        <f t="shared" si="2"/>
        <v>131.44164962178263</v>
      </c>
      <c r="H12" s="121">
        <f t="shared" si="3"/>
        <v>113.45254545454546</v>
      </c>
    </row>
    <row r="13" spans="2:8" s="81" customFormat="1" ht="15" customHeight="1" x14ac:dyDescent="0.2">
      <c r="B13" s="4" t="s">
        <v>112</v>
      </c>
      <c r="C13" s="94">
        <v>1500797.7899999998</v>
      </c>
      <c r="D13" s="94">
        <f>D14+D15</f>
        <v>1937477</v>
      </c>
      <c r="E13" s="94">
        <f t="shared" ref="E13:F13" si="6">E14+E15</f>
        <v>1937477</v>
      </c>
      <c r="F13" s="94">
        <f t="shared" si="6"/>
        <v>1879776.33</v>
      </c>
      <c r="G13" s="121">
        <f t="shared" si="2"/>
        <v>125.25180557468707</v>
      </c>
      <c r="H13" s="121">
        <f t="shared" si="3"/>
        <v>97.021865549887821</v>
      </c>
    </row>
    <row r="14" spans="2:8" ht="15" customHeight="1" x14ac:dyDescent="0.2">
      <c r="B14" s="26" t="s">
        <v>109</v>
      </c>
      <c r="C14" s="92">
        <v>1488853.39</v>
      </c>
      <c r="D14" s="92">
        <v>1937477</v>
      </c>
      <c r="E14" s="115">
        <v>1937477</v>
      </c>
      <c r="F14" s="93">
        <v>1879776.33</v>
      </c>
      <c r="G14" s="121">
        <f t="shared" ref="G14:G35" si="7">F14/C14*100</f>
        <v>126.25664438323241</v>
      </c>
      <c r="H14" s="121">
        <f t="shared" si="3"/>
        <v>97.021865549887821</v>
      </c>
    </row>
    <row r="15" spans="2:8" ht="15" customHeight="1" x14ac:dyDescent="0.2">
      <c r="B15" s="26" t="s">
        <v>110</v>
      </c>
      <c r="C15" s="92">
        <v>11944.4</v>
      </c>
      <c r="D15" s="92">
        <v>0</v>
      </c>
      <c r="E15" s="115">
        <v>0</v>
      </c>
      <c r="F15" s="93">
        <v>0</v>
      </c>
      <c r="G15" s="121">
        <f t="shared" si="7"/>
        <v>0</v>
      </c>
      <c r="H15" s="121">
        <v>0</v>
      </c>
    </row>
    <row r="16" spans="2:8" s="81" customFormat="1" ht="15" customHeight="1" x14ac:dyDescent="0.2">
      <c r="B16" s="4" t="s">
        <v>114</v>
      </c>
      <c r="C16" s="94">
        <v>238.12</v>
      </c>
      <c r="D16" s="94">
        <f>D17</f>
        <v>1000</v>
      </c>
      <c r="E16" s="94">
        <f t="shared" ref="E16:F16" si="8">E17</f>
        <v>1000</v>
      </c>
      <c r="F16" s="94">
        <f t="shared" si="8"/>
        <v>6734.86</v>
      </c>
      <c r="G16" s="121">
        <f t="shared" si="7"/>
        <v>2828.3470519066013</v>
      </c>
      <c r="H16" s="121">
        <v>0</v>
      </c>
    </row>
    <row r="17" spans="2:8" ht="15" customHeight="1" x14ac:dyDescent="0.2">
      <c r="B17" s="27" t="s">
        <v>105</v>
      </c>
      <c r="C17" s="92">
        <v>238.12</v>
      </c>
      <c r="D17" s="92">
        <v>1000</v>
      </c>
      <c r="E17" s="92">
        <v>1000</v>
      </c>
      <c r="F17" s="93">
        <v>6734.86</v>
      </c>
      <c r="G17" s="121">
        <f t="shared" si="7"/>
        <v>2828.3470519066013</v>
      </c>
      <c r="H17" s="121">
        <v>0</v>
      </c>
    </row>
    <row r="18" spans="2:8" s="81" customFormat="1" ht="15" customHeight="1" x14ac:dyDescent="0.2">
      <c r="B18" s="4" t="s">
        <v>116</v>
      </c>
      <c r="C18" s="94">
        <v>2319.81</v>
      </c>
      <c r="D18" s="94">
        <f>D19</f>
        <v>0</v>
      </c>
      <c r="E18" s="94">
        <f t="shared" ref="E18:F18" si="9">E19</f>
        <v>0</v>
      </c>
      <c r="F18" s="94">
        <f t="shared" si="9"/>
        <v>2328.77</v>
      </c>
      <c r="G18" s="121">
        <f t="shared" si="7"/>
        <v>100.38623852815532</v>
      </c>
      <c r="H18" s="121">
        <v>0</v>
      </c>
    </row>
    <row r="19" spans="2:8" ht="15" customHeight="1" x14ac:dyDescent="0.2">
      <c r="B19" s="50" t="s">
        <v>115</v>
      </c>
      <c r="C19" s="92">
        <v>2319.81</v>
      </c>
      <c r="D19" s="92">
        <v>0</v>
      </c>
      <c r="E19" s="92">
        <v>0</v>
      </c>
      <c r="F19" s="93">
        <v>2328.77</v>
      </c>
      <c r="G19" s="121">
        <f t="shared" si="7"/>
        <v>100.38623852815532</v>
      </c>
      <c r="H19" s="121">
        <v>0</v>
      </c>
    </row>
    <row r="20" spans="2:8" ht="15" customHeight="1" x14ac:dyDescent="0.2">
      <c r="B20" s="50"/>
      <c r="C20" s="92"/>
      <c r="D20" s="92"/>
      <c r="E20" s="92"/>
      <c r="F20" s="93"/>
      <c r="G20" s="121"/>
      <c r="H20" s="121"/>
    </row>
    <row r="21" spans="2:8" s="81" customFormat="1" ht="15" customHeight="1" x14ac:dyDescent="0.2">
      <c r="B21" s="122" t="s">
        <v>27</v>
      </c>
      <c r="C21" s="123">
        <v>1717053.2400000002</v>
      </c>
      <c r="D21" s="123">
        <f>D22+D24+D26+D30+D32</f>
        <v>2160618.98</v>
      </c>
      <c r="E21" s="123">
        <f t="shared" ref="E21:F21" si="10">E22+E24+E26+E30+E32</f>
        <v>2160618.98</v>
      </c>
      <c r="F21" s="123">
        <f t="shared" si="10"/>
        <v>2088600.58</v>
      </c>
      <c r="G21" s="124">
        <f t="shared" si="7"/>
        <v>121.63866159444187</v>
      </c>
      <c r="H21" s="124">
        <f t="shared" si="3"/>
        <v>96.666770001252146</v>
      </c>
    </row>
    <row r="22" spans="2:8" s="81" customFormat="1" ht="15" customHeight="1" x14ac:dyDescent="0.2">
      <c r="B22" s="4" t="s">
        <v>26</v>
      </c>
      <c r="C22" s="94">
        <v>37732.85</v>
      </c>
      <c r="D22" s="94">
        <f>D23</f>
        <v>74084.92</v>
      </c>
      <c r="E22" s="94">
        <f t="shared" ref="E22:F22" si="11">E23</f>
        <v>74084.92</v>
      </c>
      <c r="F22" s="94">
        <f t="shared" si="11"/>
        <v>65355.26</v>
      </c>
      <c r="G22" s="121">
        <f t="shared" si="7"/>
        <v>173.20520448362635</v>
      </c>
      <c r="H22" s="121">
        <f t="shared" si="3"/>
        <v>88.216684313082879</v>
      </c>
    </row>
    <row r="23" spans="2:8" ht="15" customHeight="1" x14ac:dyDescent="0.2">
      <c r="B23" s="28" t="s">
        <v>25</v>
      </c>
      <c r="C23" s="92">
        <v>37732.85</v>
      </c>
      <c r="D23" s="92">
        <v>74084.92</v>
      </c>
      <c r="E23" s="92">
        <v>74084.92</v>
      </c>
      <c r="F23" s="93">
        <v>65355.26</v>
      </c>
      <c r="G23" s="121">
        <f t="shared" si="7"/>
        <v>173.20520448362635</v>
      </c>
      <c r="H23" s="121">
        <f t="shared" si="3"/>
        <v>88.216684313082879</v>
      </c>
    </row>
    <row r="24" spans="2:8" s="81" customFormat="1" ht="15" customHeight="1" x14ac:dyDescent="0.2">
      <c r="B24" s="4" t="s">
        <v>106</v>
      </c>
      <c r="C24" s="94">
        <v>20961.990000000002</v>
      </c>
      <c r="D24" s="94">
        <f>D25</f>
        <v>18898</v>
      </c>
      <c r="E24" s="94">
        <f t="shared" ref="E24:F24" si="12">E25</f>
        <v>18898</v>
      </c>
      <c r="F24" s="94">
        <f t="shared" si="12"/>
        <v>22464.73</v>
      </c>
      <c r="G24" s="121">
        <f t="shared" si="7"/>
        <v>107.16888043549299</v>
      </c>
      <c r="H24" s="121">
        <f t="shared" si="3"/>
        <v>118.87358450629696</v>
      </c>
    </row>
    <row r="25" spans="2:8" ht="15" customHeight="1" x14ac:dyDescent="0.2">
      <c r="B25" s="26" t="s">
        <v>107</v>
      </c>
      <c r="C25" s="92">
        <v>20961.990000000002</v>
      </c>
      <c r="D25" s="92">
        <v>18898</v>
      </c>
      <c r="E25" s="115">
        <v>18898</v>
      </c>
      <c r="F25" s="93">
        <v>22464.73</v>
      </c>
      <c r="G25" s="121">
        <f t="shared" si="7"/>
        <v>107.16888043549299</v>
      </c>
      <c r="H25" s="121">
        <f t="shared" si="3"/>
        <v>118.87358450629696</v>
      </c>
    </row>
    <row r="26" spans="2:8" s="81" customFormat="1" ht="15" customHeight="1" x14ac:dyDescent="0.2">
      <c r="B26" s="4" t="s">
        <v>112</v>
      </c>
      <c r="C26" s="94">
        <v>1640383.9000000001</v>
      </c>
      <c r="D26" s="94">
        <f>SUM(D27:D29)</f>
        <v>2066636.06</v>
      </c>
      <c r="E26" s="94">
        <f>E27+E28+E29</f>
        <v>2066636.06</v>
      </c>
      <c r="F26" s="94">
        <f>F27+F28+F29</f>
        <v>1991517.27</v>
      </c>
      <c r="G26" s="121">
        <f t="shared" si="7"/>
        <v>121.405560612976</v>
      </c>
      <c r="H26" s="121">
        <f t="shared" si="3"/>
        <v>96.36516600799078</v>
      </c>
    </row>
    <row r="27" spans="2:8" ht="15" customHeight="1" x14ac:dyDescent="0.2">
      <c r="B27" s="26" t="s">
        <v>109</v>
      </c>
      <c r="C27" s="92">
        <v>1476977.3</v>
      </c>
      <c r="D27" s="92">
        <v>1937477.03</v>
      </c>
      <c r="E27" s="115">
        <v>1937477.03</v>
      </c>
      <c r="F27" s="93">
        <v>1864492.54</v>
      </c>
      <c r="G27" s="121">
        <f t="shared" si="7"/>
        <v>126.23704778671953</v>
      </c>
      <c r="H27" s="121">
        <f t="shared" si="3"/>
        <v>96.233013921202456</v>
      </c>
    </row>
    <row r="28" spans="2:8" ht="15" customHeight="1" x14ac:dyDescent="0.2">
      <c r="B28" s="26" t="s">
        <v>110</v>
      </c>
      <c r="C28" s="92">
        <v>29290.1</v>
      </c>
      <c r="D28" s="92">
        <v>11078</v>
      </c>
      <c r="E28" s="115">
        <v>11078</v>
      </c>
      <c r="F28" s="93">
        <v>8940.93</v>
      </c>
      <c r="G28" s="121">
        <f t="shared" si="7"/>
        <v>30.525433508250231</v>
      </c>
      <c r="H28" s="121">
        <f t="shared" si="3"/>
        <v>80.708882469759885</v>
      </c>
    </row>
    <row r="29" spans="2:8" ht="15" customHeight="1" x14ac:dyDescent="0.2">
      <c r="B29" s="26" t="s">
        <v>111</v>
      </c>
      <c r="C29" s="92">
        <v>134116.5</v>
      </c>
      <c r="D29" s="92">
        <v>118081.03</v>
      </c>
      <c r="E29" s="115">
        <v>118081.03</v>
      </c>
      <c r="F29" s="93">
        <v>118083.8</v>
      </c>
      <c r="G29" s="121">
        <f t="shared" si="7"/>
        <v>88.045691618853766</v>
      </c>
      <c r="H29" s="121">
        <f t="shared" si="3"/>
        <v>100.0023458467461</v>
      </c>
    </row>
    <row r="30" spans="2:8" s="81" customFormat="1" ht="15" customHeight="1" x14ac:dyDescent="0.2">
      <c r="B30" s="4" t="s">
        <v>114</v>
      </c>
      <c r="C30" s="94"/>
      <c r="D30" s="94">
        <f>D31</f>
        <v>1000</v>
      </c>
      <c r="E30" s="94">
        <f t="shared" ref="E30:F30" si="13">E31</f>
        <v>1000</v>
      </c>
      <c r="F30" s="94">
        <f t="shared" si="13"/>
        <v>2329.58</v>
      </c>
      <c r="G30" s="121" t="e">
        <f t="shared" si="7"/>
        <v>#DIV/0!</v>
      </c>
      <c r="H30" s="121">
        <f t="shared" si="3"/>
        <v>232.958</v>
      </c>
    </row>
    <row r="31" spans="2:8" ht="15" customHeight="1" x14ac:dyDescent="0.2">
      <c r="B31" s="26" t="s">
        <v>226</v>
      </c>
      <c r="C31" s="92"/>
      <c r="D31" s="92">
        <v>1000</v>
      </c>
      <c r="E31" s="115">
        <v>1000</v>
      </c>
      <c r="F31" s="93">
        <v>2329.58</v>
      </c>
      <c r="G31" s="121" t="e">
        <f t="shared" si="7"/>
        <v>#DIV/0!</v>
      </c>
      <c r="H31" s="121">
        <f t="shared" si="3"/>
        <v>232.958</v>
      </c>
    </row>
    <row r="32" spans="2:8" s="81" customFormat="1" ht="15" customHeight="1" x14ac:dyDescent="0.2">
      <c r="B32" s="4" t="s">
        <v>227</v>
      </c>
      <c r="C32" s="94"/>
      <c r="D32" s="94">
        <f>D33</f>
        <v>0</v>
      </c>
      <c r="E32" s="94">
        <f t="shared" ref="E32:F32" si="14">E33</f>
        <v>0</v>
      </c>
      <c r="F32" s="94">
        <f t="shared" si="14"/>
        <v>6933.74</v>
      </c>
      <c r="G32" s="121" t="e">
        <f t="shared" si="7"/>
        <v>#DIV/0!</v>
      </c>
      <c r="H32" s="121" t="e">
        <f t="shared" si="3"/>
        <v>#DIV/0!</v>
      </c>
    </row>
    <row r="33" spans="2:8" ht="15" customHeight="1" x14ac:dyDescent="0.2">
      <c r="B33" s="26" t="s">
        <v>229</v>
      </c>
      <c r="C33" s="92"/>
      <c r="D33" s="92">
        <v>0</v>
      </c>
      <c r="E33" s="115">
        <v>0</v>
      </c>
      <c r="F33" s="93">
        <v>6933.74</v>
      </c>
      <c r="G33" s="121" t="e">
        <f t="shared" si="7"/>
        <v>#DIV/0!</v>
      </c>
      <c r="H33" s="121" t="e">
        <f t="shared" si="3"/>
        <v>#DIV/0!</v>
      </c>
    </row>
    <row r="34" spans="2:8" s="81" customFormat="1" ht="15" customHeight="1" x14ac:dyDescent="0.2">
      <c r="B34" s="4" t="s">
        <v>228</v>
      </c>
      <c r="C34" s="94">
        <v>17974.5</v>
      </c>
      <c r="D34" s="94">
        <v>0</v>
      </c>
      <c r="E34" s="114">
        <v>0</v>
      </c>
      <c r="F34" s="95">
        <v>0</v>
      </c>
      <c r="G34" s="121">
        <f t="shared" si="7"/>
        <v>0</v>
      </c>
      <c r="H34" s="121" t="e">
        <f t="shared" si="3"/>
        <v>#DIV/0!</v>
      </c>
    </row>
    <row r="35" spans="2:8" ht="15" customHeight="1" x14ac:dyDescent="0.2">
      <c r="B35" s="26" t="s">
        <v>113</v>
      </c>
      <c r="C35" s="92">
        <v>17974.5</v>
      </c>
      <c r="D35" s="92">
        <v>0</v>
      </c>
      <c r="E35" s="115">
        <v>0</v>
      </c>
      <c r="F35" s="93">
        <v>0</v>
      </c>
      <c r="G35" s="121">
        <f t="shared" si="7"/>
        <v>0</v>
      </c>
      <c r="H35" s="121" t="e">
        <f t="shared" si="3"/>
        <v>#DIV/0!</v>
      </c>
    </row>
  </sheetData>
  <mergeCells count="1">
    <mergeCell ref="B2:H2"/>
  </mergeCells>
  <pageMargins left="0.7" right="0.7" top="0.75" bottom="0.75" header="0.3" footer="0.3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8"/>
  <sheetViews>
    <sheetView workbookViewId="0">
      <selection activeCell="B6" sqref="B6:H6"/>
    </sheetView>
  </sheetViews>
  <sheetFormatPr defaultRowHeight="12.75" x14ac:dyDescent="0.2"/>
  <cols>
    <col min="1" max="1" width="9.140625" style="79"/>
    <col min="2" max="2" width="37.7109375" style="79" customWidth="1"/>
    <col min="3" max="6" width="25.28515625" style="79" customWidth="1"/>
    <col min="7" max="8" width="15.7109375" style="79" customWidth="1"/>
    <col min="9" max="16384" width="9.140625" style="79"/>
  </cols>
  <sheetData>
    <row r="1" spans="2:8" x14ac:dyDescent="0.2">
      <c r="B1" s="72"/>
      <c r="C1" s="72"/>
      <c r="D1" s="72"/>
      <c r="E1" s="72"/>
      <c r="F1" s="2"/>
      <c r="G1" s="2"/>
      <c r="H1" s="2"/>
    </row>
    <row r="2" spans="2:8" ht="15.75" customHeight="1" x14ac:dyDescent="0.2">
      <c r="B2" s="220" t="s">
        <v>30</v>
      </c>
      <c r="C2" s="220"/>
      <c r="D2" s="220"/>
      <c r="E2" s="220"/>
      <c r="F2" s="220"/>
      <c r="G2" s="220"/>
      <c r="H2" s="220"/>
    </row>
    <row r="3" spans="2:8" x14ac:dyDescent="0.2">
      <c r="B3" s="72"/>
      <c r="C3" s="72"/>
      <c r="D3" s="72"/>
      <c r="E3" s="72"/>
      <c r="F3" s="2"/>
      <c r="G3" s="2"/>
      <c r="H3" s="2"/>
    </row>
    <row r="4" spans="2:8" ht="25.5" x14ac:dyDescent="0.2">
      <c r="B4" s="34" t="s">
        <v>6</v>
      </c>
      <c r="C4" s="34" t="s">
        <v>118</v>
      </c>
      <c r="D4" s="34" t="s">
        <v>224</v>
      </c>
      <c r="E4" s="34" t="s">
        <v>225</v>
      </c>
      <c r="F4" s="34" t="s">
        <v>230</v>
      </c>
      <c r="G4" s="34" t="s">
        <v>13</v>
      </c>
      <c r="H4" s="34" t="s">
        <v>33</v>
      </c>
    </row>
    <row r="5" spans="2:8" x14ac:dyDescent="0.2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 t="s">
        <v>15</v>
      </c>
      <c r="H5" s="34" t="s">
        <v>16</v>
      </c>
    </row>
    <row r="6" spans="2:8" ht="15.75" customHeight="1" x14ac:dyDescent="0.2">
      <c r="B6" s="122" t="s">
        <v>27</v>
      </c>
      <c r="C6" s="132"/>
      <c r="D6" s="132"/>
      <c r="E6" s="132"/>
      <c r="F6" s="133"/>
      <c r="G6" s="133"/>
      <c r="H6" s="133"/>
    </row>
    <row r="7" spans="2:8" s="81" customFormat="1" ht="15.75" customHeight="1" x14ac:dyDescent="0.2">
      <c r="B7" s="4" t="s">
        <v>8</v>
      </c>
      <c r="C7" s="30">
        <v>1717053.24</v>
      </c>
      <c r="D7" s="30">
        <f>D8</f>
        <v>2160618.98</v>
      </c>
      <c r="E7" s="30">
        <f t="shared" ref="E7:F7" si="0">E8</f>
        <v>2160618.98</v>
      </c>
      <c r="F7" s="30">
        <f t="shared" si="0"/>
        <v>2088600.58</v>
      </c>
      <c r="G7" s="80">
        <f>F7/C7*100</f>
        <v>121.63866159444187</v>
      </c>
      <c r="H7" s="80">
        <f>F7/E7*100</f>
        <v>96.666770001252146</v>
      </c>
    </row>
    <row r="8" spans="2:8" x14ac:dyDescent="0.2">
      <c r="B8" s="10" t="s">
        <v>117</v>
      </c>
      <c r="C8" s="3">
        <v>1717053.24</v>
      </c>
      <c r="D8" s="3">
        <v>2160618.98</v>
      </c>
      <c r="E8" s="3">
        <v>2160618.98</v>
      </c>
      <c r="F8" s="82">
        <v>2088600.58</v>
      </c>
      <c r="G8" s="80">
        <f>F8/C8*100</f>
        <v>121.63866159444187</v>
      </c>
      <c r="H8" s="80">
        <f>F8/E8*100</f>
        <v>96.666770001252146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333"/>
  <sheetViews>
    <sheetView topLeftCell="B283" workbookViewId="0">
      <selection activeCell="B180" sqref="B180:C180"/>
    </sheetView>
  </sheetViews>
  <sheetFormatPr defaultRowHeight="14.25" x14ac:dyDescent="0.2"/>
  <cols>
    <col min="1" max="1" width="9.140625" style="63"/>
    <col min="2" max="2" width="7.42578125" style="75" bestFit="1" customWidth="1"/>
    <col min="3" max="3" width="71.7109375" style="75" customWidth="1"/>
    <col min="4" max="4" width="18.85546875" style="71" customWidth="1"/>
    <col min="5" max="5" width="15.85546875" style="71" customWidth="1"/>
    <col min="6" max="6" width="17.85546875" style="71" customWidth="1"/>
    <col min="7" max="7" width="14.42578125" style="78" customWidth="1"/>
    <col min="8" max="16384" width="9.140625" style="63"/>
  </cols>
  <sheetData>
    <row r="1" spans="2:7" x14ac:dyDescent="0.2">
      <c r="B1" s="72"/>
      <c r="C1" s="72"/>
      <c r="D1" s="68"/>
      <c r="E1" s="68"/>
      <c r="F1" s="68"/>
      <c r="G1" s="76"/>
    </row>
    <row r="2" spans="2:7" ht="18" customHeight="1" x14ac:dyDescent="0.2">
      <c r="B2" s="220" t="s">
        <v>9</v>
      </c>
      <c r="C2" s="237"/>
      <c r="D2" s="237"/>
      <c r="E2" s="237"/>
      <c r="F2" s="237"/>
      <c r="G2" s="237"/>
    </row>
    <row r="3" spans="2:7" x14ac:dyDescent="0.2">
      <c r="B3" s="72"/>
      <c r="C3" s="72"/>
      <c r="D3" s="68"/>
      <c r="E3" s="68"/>
      <c r="F3" s="68"/>
      <c r="G3" s="76"/>
    </row>
    <row r="4" spans="2:7" x14ac:dyDescent="0.2">
      <c r="B4" s="238" t="s">
        <v>50</v>
      </c>
      <c r="C4" s="238"/>
      <c r="D4" s="238"/>
      <c r="E4" s="238"/>
      <c r="F4" s="238"/>
      <c r="G4" s="238"/>
    </row>
    <row r="5" spans="2:7" x14ac:dyDescent="0.2">
      <c r="B5" s="72"/>
      <c r="C5" s="72"/>
      <c r="D5" s="68"/>
      <c r="E5" s="68"/>
      <c r="F5" s="68"/>
      <c r="G5" s="76"/>
    </row>
    <row r="6" spans="2:7" ht="30" customHeight="1" x14ac:dyDescent="0.2">
      <c r="B6" s="217" t="s">
        <v>6</v>
      </c>
      <c r="C6" s="218"/>
      <c r="D6" s="117" t="s">
        <v>224</v>
      </c>
      <c r="E6" s="117" t="s">
        <v>225</v>
      </c>
      <c r="F6" s="117" t="s">
        <v>231</v>
      </c>
      <c r="G6" s="119" t="s">
        <v>13</v>
      </c>
    </row>
    <row r="7" spans="2:7" s="64" customFormat="1" ht="30" customHeight="1" x14ac:dyDescent="0.2">
      <c r="B7" s="217">
        <v>1</v>
      </c>
      <c r="C7" s="218"/>
      <c r="D7" s="117">
        <v>2</v>
      </c>
      <c r="E7" s="117">
        <v>3</v>
      </c>
      <c r="F7" s="117">
        <v>4</v>
      </c>
      <c r="G7" s="119" t="s">
        <v>31</v>
      </c>
    </row>
    <row r="8" spans="2:7" s="65" customFormat="1" ht="15" customHeight="1" x14ac:dyDescent="0.2">
      <c r="B8" s="52" t="s">
        <v>119</v>
      </c>
      <c r="C8" s="52"/>
      <c r="D8" s="59"/>
      <c r="E8" s="59"/>
      <c r="F8" s="58"/>
      <c r="G8" s="77"/>
    </row>
    <row r="9" spans="2:7" s="65" customFormat="1" ht="15" customHeight="1" x14ac:dyDescent="0.2">
      <c r="B9" s="52" t="s">
        <v>120</v>
      </c>
      <c r="C9" s="52"/>
      <c r="D9" s="59"/>
      <c r="E9" s="59"/>
      <c r="F9" s="58"/>
      <c r="G9" s="77"/>
    </row>
    <row r="10" spans="2:7" s="65" customFormat="1" ht="15" customHeight="1" x14ac:dyDescent="0.2">
      <c r="B10" s="52" t="s">
        <v>121</v>
      </c>
      <c r="C10" s="52"/>
      <c r="D10" s="59"/>
      <c r="E10" s="59"/>
      <c r="F10" s="58"/>
      <c r="G10" s="77"/>
    </row>
    <row r="11" spans="2:7" s="65" customFormat="1" ht="15" customHeight="1" x14ac:dyDescent="0.2">
      <c r="B11" s="146" t="s">
        <v>122</v>
      </c>
      <c r="C11" s="146"/>
      <c r="D11" s="147"/>
      <c r="E11" s="147"/>
      <c r="F11" s="148"/>
      <c r="G11" s="149"/>
    </row>
    <row r="12" spans="2:7" s="65" customFormat="1" ht="15" customHeight="1" x14ac:dyDescent="0.2">
      <c r="B12" s="150" t="s">
        <v>123</v>
      </c>
      <c r="C12" s="150"/>
      <c r="D12" s="151"/>
      <c r="E12" s="151"/>
      <c r="F12" s="152"/>
      <c r="G12" s="153"/>
    </row>
    <row r="13" spans="2:7" s="65" customFormat="1" ht="15" customHeight="1" x14ac:dyDescent="0.2">
      <c r="B13" s="154" t="s">
        <v>124</v>
      </c>
      <c r="C13" s="154"/>
      <c r="D13" s="155"/>
      <c r="E13" s="155"/>
      <c r="F13" s="156"/>
      <c r="G13" s="157"/>
    </row>
    <row r="14" spans="2:7" s="65" customFormat="1" ht="15" customHeight="1" x14ac:dyDescent="0.2">
      <c r="B14" s="138" t="s">
        <v>125</v>
      </c>
      <c r="C14" s="138"/>
      <c r="D14" s="123"/>
      <c r="E14" s="123"/>
      <c r="F14" s="158"/>
      <c r="G14" s="136"/>
    </row>
    <row r="15" spans="2:7" s="65" customFormat="1" ht="15" customHeight="1" x14ac:dyDescent="0.2">
      <c r="B15" s="54">
        <v>3211</v>
      </c>
      <c r="C15" s="54" t="s">
        <v>126</v>
      </c>
      <c r="D15" s="61">
        <v>1108.6300000000001</v>
      </c>
      <c r="E15" s="61">
        <f>D15</f>
        <v>1108.6300000000001</v>
      </c>
      <c r="F15" s="58">
        <v>1200</v>
      </c>
      <c r="G15" s="77">
        <f>F15/E15*100</f>
        <v>108.24170372441661</v>
      </c>
    </row>
    <row r="16" spans="2:7" s="65" customFormat="1" ht="15" customHeight="1" x14ac:dyDescent="0.2">
      <c r="B16" s="54">
        <v>3213</v>
      </c>
      <c r="C16" s="54" t="s">
        <v>127</v>
      </c>
      <c r="D16" s="61">
        <v>400</v>
      </c>
      <c r="E16" s="61">
        <f t="shared" ref="E16:E77" si="0">D16</f>
        <v>400</v>
      </c>
      <c r="F16" s="58">
        <v>421.1</v>
      </c>
      <c r="G16" s="77">
        <f t="shared" ref="G16:G77" si="1">F16/E16*100</f>
        <v>105.27500000000001</v>
      </c>
    </row>
    <row r="17" spans="2:7" s="65" customFormat="1" ht="15" customHeight="1" x14ac:dyDescent="0.2">
      <c r="B17" s="54">
        <v>3214</v>
      </c>
      <c r="C17" s="54" t="s">
        <v>75</v>
      </c>
      <c r="D17" s="61">
        <v>400</v>
      </c>
      <c r="E17" s="61">
        <f t="shared" si="0"/>
        <v>400</v>
      </c>
      <c r="F17" s="58">
        <v>287.52999999999997</v>
      </c>
      <c r="G17" s="77">
        <f t="shared" si="1"/>
        <v>71.882499999999993</v>
      </c>
    </row>
    <row r="18" spans="2:7" s="66" customFormat="1" ht="15" customHeight="1" x14ac:dyDescent="0.2">
      <c r="B18" s="55">
        <v>321</v>
      </c>
      <c r="C18" s="55" t="s">
        <v>21</v>
      </c>
      <c r="D18" s="59">
        <f>SUM(D15:D17)</f>
        <v>1908.63</v>
      </c>
      <c r="E18" s="59">
        <f t="shared" ref="E18:F18" si="2">SUM(E15:E17)</f>
        <v>1908.63</v>
      </c>
      <c r="F18" s="59">
        <f t="shared" si="2"/>
        <v>1908.6299999999999</v>
      </c>
      <c r="G18" s="134">
        <f t="shared" si="1"/>
        <v>99.999999999999986</v>
      </c>
    </row>
    <row r="19" spans="2:7" s="65" customFormat="1" ht="15" customHeight="1" x14ac:dyDescent="0.2">
      <c r="B19" s="73">
        <v>3221</v>
      </c>
      <c r="C19" s="73" t="s">
        <v>84</v>
      </c>
      <c r="D19" s="61">
        <v>6247.36</v>
      </c>
      <c r="E19" s="61">
        <f t="shared" si="0"/>
        <v>6247.36</v>
      </c>
      <c r="F19" s="58">
        <v>8148.3</v>
      </c>
      <c r="G19" s="77">
        <f t="shared" si="1"/>
        <v>130.4278927418942</v>
      </c>
    </row>
    <row r="20" spans="2:7" s="65" customFormat="1" ht="15" customHeight="1" x14ac:dyDescent="0.2">
      <c r="B20" s="54">
        <v>3223</v>
      </c>
      <c r="C20" s="54" t="s">
        <v>86</v>
      </c>
      <c r="D20" s="61">
        <v>33144.04</v>
      </c>
      <c r="E20" s="61">
        <f t="shared" si="0"/>
        <v>33144.04</v>
      </c>
      <c r="F20" s="58">
        <v>30793.25</v>
      </c>
      <c r="G20" s="77">
        <f t="shared" si="1"/>
        <v>92.907352272082704</v>
      </c>
    </row>
    <row r="21" spans="2:7" ht="15" customHeight="1" x14ac:dyDescent="0.2">
      <c r="B21" s="73">
        <v>3224</v>
      </c>
      <c r="C21" s="73" t="s">
        <v>87</v>
      </c>
      <c r="D21" s="61">
        <v>1900</v>
      </c>
      <c r="E21" s="61">
        <f t="shared" si="0"/>
        <v>1900</v>
      </c>
      <c r="F21" s="69">
        <v>2283.58</v>
      </c>
      <c r="G21" s="77">
        <f t="shared" si="1"/>
        <v>120.18842105263157</v>
      </c>
    </row>
    <row r="22" spans="2:7" ht="15" customHeight="1" x14ac:dyDescent="0.2">
      <c r="B22" s="73">
        <v>3225</v>
      </c>
      <c r="C22" s="73" t="s">
        <v>128</v>
      </c>
      <c r="D22" s="61">
        <v>1000</v>
      </c>
      <c r="E22" s="61">
        <f t="shared" si="0"/>
        <v>1000</v>
      </c>
      <c r="F22" s="69">
        <v>1162.25</v>
      </c>
      <c r="G22" s="77">
        <f t="shared" si="1"/>
        <v>116.22499999999999</v>
      </c>
    </row>
    <row r="23" spans="2:7" ht="15" customHeight="1" x14ac:dyDescent="0.2">
      <c r="B23" s="73">
        <v>3227</v>
      </c>
      <c r="C23" s="73" t="s">
        <v>129</v>
      </c>
      <c r="D23" s="61">
        <v>550</v>
      </c>
      <c r="E23" s="61">
        <f t="shared" si="0"/>
        <v>550</v>
      </c>
      <c r="F23" s="69">
        <v>454.02</v>
      </c>
      <c r="G23" s="77">
        <f t="shared" si="1"/>
        <v>82.549090909090907</v>
      </c>
    </row>
    <row r="24" spans="2:7" s="67" customFormat="1" ht="15" customHeight="1" x14ac:dyDescent="0.25">
      <c r="B24" s="55">
        <v>322</v>
      </c>
      <c r="C24" s="55" t="s">
        <v>82</v>
      </c>
      <c r="D24" s="59">
        <f>SUM(D19:D23)</f>
        <v>42841.4</v>
      </c>
      <c r="E24" s="59">
        <f t="shared" si="0"/>
        <v>42841.4</v>
      </c>
      <c r="F24" s="70">
        <f>SUM(F19:F23)</f>
        <v>42841.4</v>
      </c>
      <c r="G24" s="77">
        <f t="shared" si="1"/>
        <v>100</v>
      </c>
    </row>
    <row r="25" spans="2:7" ht="15" customHeight="1" x14ac:dyDescent="0.2">
      <c r="B25" s="73">
        <v>3231</v>
      </c>
      <c r="C25" s="73" t="s">
        <v>76</v>
      </c>
      <c r="D25" s="61">
        <v>2400</v>
      </c>
      <c r="E25" s="61">
        <f t="shared" si="0"/>
        <v>2400</v>
      </c>
      <c r="F25" s="69">
        <v>2403.98</v>
      </c>
      <c r="G25" s="77">
        <f t="shared" si="1"/>
        <v>100.16583333333332</v>
      </c>
    </row>
    <row r="26" spans="2:7" ht="15" customHeight="1" x14ac:dyDescent="0.2">
      <c r="B26" s="73">
        <v>3234</v>
      </c>
      <c r="C26" s="73" t="s">
        <v>78</v>
      </c>
      <c r="D26" s="61">
        <v>12218.09</v>
      </c>
      <c r="E26" s="61">
        <f t="shared" si="0"/>
        <v>12218.09</v>
      </c>
      <c r="F26" s="61">
        <v>12218.08</v>
      </c>
      <c r="G26" s="77">
        <f t="shared" si="1"/>
        <v>99.99991815414684</v>
      </c>
    </row>
    <row r="27" spans="2:7" ht="15" customHeight="1" x14ac:dyDescent="0.2">
      <c r="B27" s="73">
        <v>3236</v>
      </c>
      <c r="C27" s="73" t="s">
        <v>79</v>
      </c>
      <c r="D27" s="61">
        <v>5597.71</v>
      </c>
      <c r="E27" s="61">
        <v>5597.71</v>
      </c>
      <c r="F27" s="69">
        <v>5597.71</v>
      </c>
      <c r="G27" s="77">
        <f t="shared" si="1"/>
        <v>100</v>
      </c>
    </row>
    <row r="28" spans="2:7" ht="15" customHeight="1" x14ac:dyDescent="0.2">
      <c r="B28" s="73">
        <v>3237</v>
      </c>
      <c r="C28" s="73" t="s">
        <v>130</v>
      </c>
      <c r="D28" s="61">
        <v>1055.47</v>
      </c>
      <c r="E28" s="61">
        <f t="shared" si="0"/>
        <v>1055.47</v>
      </c>
      <c r="F28" s="61">
        <v>1076.32</v>
      </c>
      <c r="G28" s="77">
        <f t="shared" si="1"/>
        <v>101.97542327114934</v>
      </c>
    </row>
    <row r="29" spans="2:7" ht="15" customHeight="1" x14ac:dyDescent="0.2">
      <c r="B29" s="73">
        <v>32373</v>
      </c>
      <c r="C29" s="73" t="s">
        <v>131</v>
      </c>
      <c r="D29" s="61">
        <v>300</v>
      </c>
      <c r="E29" s="61">
        <f t="shared" si="0"/>
        <v>300</v>
      </c>
      <c r="F29" s="61">
        <v>400</v>
      </c>
      <c r="G29" s="77">
        <f t="shared" si="1"/>
        <v>133.33333333333331</v>
      </c>
    </row>
    <row r="30" spans="2:7" ht="15" customHeight="1" x14ac:dyDescent="0.2">
      <c r="B30" s="73">
        <v>3238</v>
      </c>
      <c r="C30" s="73" t="s">
        <v>80</v>
      </c>
      <c r="D30" s="61">
        <v>2100</v>
      </c>
      <c r="E30" s="61">
        <f t="shared" si="0"/>
        <v>2100</v>
      </c>
      <c r="F30" s="69">
        <v>1773.22</v>
      </c>
      <c r="G30" s="77">
        <f t="shared" si="1"/>
        <v>84.439047619047628</v>
      </c>
    </row>
    <row r="31" spans="2:7" ht="15" customHeight="1" x14ac:dyDescent="0.2">
      <c r="B31" s="73">
        <v>3239</v>
      </c>
      <c r="C31" s="73" t="s">
        <v>81</v>
      </c>
      <c r="D31" s="61">
        <v>2200</v>
      </c>
      <c r="E31" s="61">
        <f t="shared" si="0"/>
        <v>2200</v>
      </c>
      <c r="F31" s="61">
        <v>2401.9499999999998</v>
      </c>
      <c r="G31" s="77">
        <f t="shared" si="1"/>
        <v>109.17954545454545</v>
      </c>
    </row>
    <row r="32" spans="2:7" s="67" customFormat="1" ht="15" customHeight="1" x14ac:dyDescent="0.25">
      <c r="B32" s="55">
        <v>323</v>
      </c>
      <c r="C32" s="55" t="s">
        <v>132</v>
      </c>
      <c r="D32" s="59">
        <f>SUM(D25:D31)</f>
        <v>25871.27</v>
      </c>
      <c r="E32" s="59">
        <f t="shared" si="0"/>
        <v>25871.27</v>
      </c>
      <c r="F32" s="70">
        <f>SUM(F25:F31)</f>
        <v>25871.260000000002</v>
      </c>
      <c r="G32" s="77">
        <f t="shared" si="1"/>
        <v>99.999961347085019</v>
      </c>
    </row>
    <row r="33" spans="2:7" ht="15" customHeight="1" x14ac:dyDescent="0.2">
      <c r="B33" s="73">
        <v>3292</v>
      </c>
      <c r="C33" s="73" t="s">
        <v>133</v>
      </c>
      <c r="D33" s="61">
        <v>1643.01</v>
      </c>
      <c r="E33" s="61">
        <f t="shared" si="0"/>
        <v>1643.01</v>
      </c>
      <c r="F33" s="61">
        <v>1509.28</v>
      </c>
      <c r="G33" s="77">
        <f t="shared" si="1"/>
        <v>91.860670355019138</v>
      </c>
    </row>
    <row r="34" spans="2:7" ht="15" customHeight="1" x14ac:dyDescent="0.2">
      <c r="B34" s="73">
        <v>3293</v>
      </c>
      <c r="C34" s="73" t="s">
        <v>92</v>
      </c>
      <c r="D34" s="61">
        <v>500</v>
      </c>
      <c r="E34" s="61">
        <f t="shared" si="0"/>
        <v>500</v>
      </c>
      <c r="F34" s="61">
        <v>518.53</v>
      </c>
      <c r="G34" s="77">
        <f t="shared" si="1"/>
        <v>103.70599999999999</v>
      </c>
    </row>
    <row r="35" spans="2:7" ht="15" customHeight="1" x14ac:dyDescent="0.2">
      <c r="B35" s="73">
        <v>3294</v>
      </c>
      <c r="C35" s="73" t="s">
        <v>134</v>
      </c>
      <c r="D35" s="61">
        <v>50</v>
      </c>
      <c r="E35" s="61">
        <f t="shared" si="0"/>
        <v>50</v>
      </c>
      <c r="F35" s="61">
        <v>53.09</v>
      </c>
      <c r="G35" s="77">
        <f t="shared" si="1"/>
        <v>106.18</v>
      </c>
    </row>
    <row r="36" spans="2:7" ht="15" customHeight="1" x14ac:dyDescent="0.2">
      <c r="B36" s="73">
        <v>3299</v>
      </c>
      <c r="C36" s="73" t="s">
        <v>90</v>
      </c>
      <c r="D36" s="61">
        <v>1100</v>
      </c>
      <c r="E36" s="61">
        <f t="shared" si="0"/>
        <v>1100</v>
      </c>
      <c r="F36" s="61">
        <v>1212.1099999999999</v>
      </c>
      <c r="G36" s="77">
        <f t="shared" si="1"/>
        <v>110.19181818181818</v>
      </c>
    </row>
    <row r="37" spans="2:7" ht="15" customHeight="1" x14ac:dyDescent="0.2">
      <c r="B37" s="55">
        <v>329</v>
      </c>
      <c r="C37" s="55" t="s">
        <v>90</v>
      </c>
      <c r="D37" s="59">
        <f>SUM(D33:D36)</f>
        <v>3293.01</v>
      </c>
      <c r="E37" s="59">
        <f t="shared" si="0"/>
        <v>3293.01</v>
      </c>
      <c r="F37" s="70">
        <f>SUM(F33:F36)</f>
        <v>3293.01</v>
      </c>
      <c r="G37" s="77">
        <f t="shared" si="1"/>
        <v>100</v>
      </c>
    </row>
    <row r="38" spans="2:7" ht="15" customHeight="1" x14ac:dyDescent="0.2">
      <c r="B38" s="55">
        <v>32</v>
      </c>
      <c r="C38" s="55" t="s">
        <v>11</v>
      </c>
      <c r="D38" s="59">
        <f>D37+D32+D24+D18</f>
        <v>73914.31</v>
      </c>
      <c r="E38" s="59">
        <f t="shared" si="0"/>
        <v>73914.31</v>
      </c>
      <c r="F38" s="59">
        <f>F37+F32+F24+F18</f>
        <v>73914.300000000017</v>
      </c>
      <c r="G38" s="77">
        <f t="shared" si="1"/>
        <v>99.99998647082009</v>
      </c>
    </row>
    <row r="39" spans="2:7" ht="24" customHeight="1" x14ac:dyDescent="0.2">
      <c r="B39" s="239" t="s">
        <v>135</v>
      </c>
      <c r="C39" s="239"/>
      <c r="D39" s="135">
        <f>D38</f>
        <v>73914.31</v>
      </c>
      <c r="E39" s="135">
        <f t="shared" si="0"/>
        <v>73914.31</v>
      </c>
      <c r="F39" s="135">
        <f>F38</f>
        <v>73914.300000000017</v>
      </c>
      <c r="G39" s="136">
        <f t="shared" si="1"/>
        <v>99.99998647082009</v>
      </c>
    </row>
    <row r="40" spans="2:7" ht="15" customHeight="1" x14ac:dyDescent="0.2">
      <c r="B40" s="235" t="s">
        <v>136</v>
      </c>
      <c r="C40" s="235"/>
      <c r="D40" s="159">
        <f t="shared" ref="D40:D41" si="3">D39</f>
        <v>73914.31</v>
      </c>
      <c r="E40" s="159">
        <f t="shared" si="0"/>
        <v>73914.31</v>
      </c>
      <c r="F40" s="159">
        <f t="shared" ref="F40:F41" si="4">F39</f>
        <v>73914.300000000017</v>
      </c>
      <c r="G40" s="157">
        <f t="shared" si="1"/>
        <v>99.99998647082009</v>
      </c>
    </row>
    <row r="41" spans="2:7" ht="15" customHeight="1" x14ac:dyDescent="0.2">
      <c r="B41" s="233" t="s">
        <v>137</v>
      </c>
      <c r="C41" s="233"/>
      <c r="D41" s="160">
        <f t="shared" si="3"/>
        <v>73914.31</v>
      </c>
      <c r="E41" s="160">
        <f t="shared" si="0"/>
        <v>73914.31</v>
      </c>
      <c r="F41" s="160">
        <f t="shared" si="4"/>
        <v>73914.300000000017</v>
      </c>
      <c r="G41" s="153">
        <f t="shared" si="1"/>
        <v>99.99998647082009</v>
      </c>
    </row>
    <row r="42" spans="2:7" ht="15" customHeight="1" x14ac:dyDescent="0.2">
      <c r="B42" s="150" t="s">
        <v>138</v>
      </c>
      <c r="C42" s="150"/>
      <c r="D42" s="151"/>
      <c r="E42" s="161"/>
      <c r="F42" s="162"/>
      <c r="G42" s="153"/>
    </row>
    <row r="43" spans="2:7" ht="15" customHeight="1" x14ac:dyDescent="0.2">
      <c r="B43" s="154" t="s">
        <v>124</v>
      </c>
      <c r="C43" s="154"/>
      <c r="D43" s="155"/>
      <c r="E43" s="163"/>
      <c r="F43" s="164"/>
      <c r="G43" s="157"/>
    </row>
    <row r="44" spans="2:7" ht="15" customHeight="1" x14ac:dyDescent="0.2">
      <c r="B44" s="138" t="s">
        <v>125</v>
      </c>
      <c r="C44" s="138"/>
      <c r="D44" s="123"/>
      <c r="E44" s="137"/>
      <c r="F44" s="165"/>
      <c r="G44" s="136"/>
    </row>
    <row r="45" spans="2:7" ht="15" customHeight="1" x14ac:dyDescent="0.2">
      <c r="B45" s="54">
        <v>3232</v>
      </c>
      <c r="C45" s="54" t="s">
        <v>77</v>
      </c>
      <c r="D45" s="61">
        <v>7148.89</v>
      </c>
      <c r="E45" s="61">
        <f t="shared" si="0"/>
        <v>7148.89</v>
      </c>
      <c r="F45" s="69">
        <v>7148.89</v>
      </c>
      <c r="G45" s="77">
        <f t="shared" si="1"/>
        <v>100</v>
      </c>
    </row>
    <row r="46" spans="2:7" s="67" customFormat="1" ht="15" customHeight="1" x14ac:dyDescent="0.25">
      <c r="B46" s="55">
        <v>323</v>
      </c>
      <c r="C46" s="55" t="s">
        <v>132</v>
      </c>
      <c r="D46" s="59">
        <f>D45</f>
        <v>7148.89</v>
      </c>
      <c r="E46" s="59">
        <f t="shared" si="0"/>
        <v>7148.89</v>
      </c>
      <c r="F46" s="70">
        <f>F45</f>
        <v>7148.89</v>
      </c>
      <c r="G46" s="77">
        <f t="shared" si="1"/>
        <v>100</v>
      </c>
    </row>
    <row r="47" spans="2:7" s="67" customFormat="1" ht="15" customHeight="1" x14ac:dyDescent="0.25">
      <c r="B47" s="55">
        <v>32</v>
      </c>
      <c r="C47" s="55" t="s">
        <v>11</v>
      </c>
      <c r="D47" s="59">
        <f t="shared" ref="D47:D50" si="5">D46</f>
        <v>7148.89</v>
      </c>
      <c r="E47" s="59">
        <f t="shared" si="0"/>
        <v>7148.89</v>
      </c>
      <c r="F47" s="70">
        <f t="shared" ref="F47:F50" si="6">F46</f>
        <v>7148.89</v>
      </c>
      <c r="G47" s="77">
        <f t="shared" si="1"/>
        <v>100</v>
      </c>
    </row>
    <row r="48" spans="2:7" s="67" customFormat="1" ht="30" customHeight="1" x14ac:dyDescent="0.25">
      <c r="B48" s="223" t="s">
        <v>135</v>
      </c>
      <c r="C48" s="223"/>
      <c r="D48" s="135">
        <f t="shared" si="5"/>
        <v>7148.89</v>
      </c>
      <c r="E48" s="135">
        <f t="shared" si="0"/>
        <v>7148.89</v>
      </c>
      <c r="F48" s="125">
        <f t="shared" si="6"/>
        <v>7148.89</v>
      </c>
      <c r="G48" s="136">
        <f t="shared" si="1"/>
        <v>100</v>
      </c>
    </row>
    <row r="49" spans="2:7" s="67" customFormat="1" ht="15" customHeight="1" x14ac:dyDescent="0.25">
      <c r="B49" s="235" t="s">
        <v>136</v>
      </c>
      <c r="C49" s="235"/>
      <c r="D49" s="159">
        <f t="shared" si="5"/>
        <v>7148.89</v>
      </c>
      <c r="E49" s="159">
        <f t="shared" si="0"/>
        <v>7148.89</v>
      </c>
      <c r="F49" s="166">
        <f t="shared" si="6"/>
        <v>7148.89</v>
      </c>
      <c r="G49" s="157">
        <f t="shared" si="1"/>
        <v>100</v>
      </c>
    </row>
    <row r="50" spans="2:7" s="67" customFormat="1" ht="15" customHeight="1" x14ac:dyDescent="0.25">
      <c r="B50" s="233" t="s">
        <v>139</v>
      </c>
      <c r="C50" s="233"/>
      <c r="D50" s="160">
        <f t="shared" si="5"/>
        <v>7148.89</v>
      </c>
      <c r="E50" s="160">
        <f t="shared" si="0"/>
        <v>7148.89</v>
      </c>
      <c r="F50" s="167">
        <f t="shared" si="6"/>
        <v>7148.89</v>
      </c>
      <c r="G50" s="153">
        <f t="shared" si="1"/>
        <v>100</v>
      </c>
    </row>
    <row r="51" spans="2:7" ht="15" customHeight="1" x14ac:dyDescent="0.2">
      <c r="B51" s="150" t="s">
        <v>140</v>
      </c>
      <c r="C51" s="150"/>
      <c r="D51" s="151"/>
      <c r="E51" s="161"/>
      <c r="F51" s="162"/>
      <c r="G51" s="153"/>
    </row>
    <row r="52" spans="2:7" ht="15" customHeight="1" x14ac:dyDescent="0.2">
      <c r="B52" s="154" t="s">
        <v>124</v>
      </c>
      <c r="C52" s="154"/>
      <c r="D52" s="155"/>
      <c r="E52" s="163"/>
      <c r="F52" s="164"/>
      <c r="G52" s="157"/>
    </row>
    <row r="53" spans="2:7" ht="15" customHeight="1" x14ac:dyDescent="0.2">
      <c r="B53" s="138" t="s">
        <v>141</v>
      </c>
      <c r="C53" s="138"/>
      <c r="D53" s="123"/>
      <c r="E53" s="137"/>
      <c r="F53" s="165"/>
      <c r="G53" s="136"/>
    </row>
    <row r="54" spans="2:7" ht="15" customHeight="1" x14ac:dyDescent="0.2">
      <c r="B54" s="54">
        <v>32319</v>
      </c>
      <c r="C54" s="54" t="s">
        <v>142</v>
      </c>
      <c r="D54" s="61">
        <v>46133.89</v>
      </c>
      <c r="E54" s="61">
        <f t="shared" si="0"/>
        <v>46133.89</v>
      </c>
      <c r="F54" s="61">
        <v>46131.12</v>
      </c>
      <c r="G54" s="77">
        <f t="shared" si="1"/>
        <v>99.993995737190176</v>
      </c>
    </row>
    <row r="55" spans="2:7" s="67" customFormat="1" ht="15" customHeight="1" x14ac:dyDescent="0.25">
      <c r="B55" s="55">
        <v>323</v>
      </c>
      <c r="C55" s="55" t="s">
        <v>132</v>
      </c>
      <c r="D55" s="59">
        <f>D54</f>
        <v>46133.89</v>
      </c>
      <c r="E55" s="61">
        <f t="shared" si="0"/>
        <v>46133.89</v>
      </c>
      <c r="F55" s="59">
        <f>F54</f>
        <v>46131.12</v>
      </c>
      <c r="G55" s="77">
        <f t="shared" si="1"/>
        <v>99.993995737190176</v>
      </c>
    </row>
    <row r="56" spans="2:7" s="67" customFormat="1" ht="15" customHeight="1" x14ac:dyDescent="0.25">
      <c r="B56" s="55">
        <v>32</v>
      </c>
      <c r="C56" s="55" t="s">
        <v>11</v>
      </c>
      <c r="D56" s="59">
        <f t="shared" ref="D56:D57" si="7">D55</f>
        <v>46133.89</v>
      </c>
      <c r="E56" s="61">
        <f t="shared" si="0"/>
        <v>46133.89</v>
      </c>
      <c r="F56" s="59">
        <f t="shared" ref="F56:F57" si="8">F55</f>
        <v>46131.12</v>
      </c>
      <c r="G56" s="77">
        <f t="shared" si="1"/>
        <v>99.993995737190176</v>
      </c>
    </row>
    <row r="57" spans="2:7" s="67" customFormat="1" ht="15" customHeight="1" x14ac:dyDescent="0.25">
      <c r="B57" s="223" t="s">
        <v>143</v>
      </c>
      <c r="C57" s="223"/>
      <c r="D57" s="135">
        <f t="shared" si="7"/>
        <v>46133.89</v>
      </c>
      <c r="E57" s="137">
        <f t="shared" si="0"/>
        <v>46133.89</v>
      </c>
      <c r="F57" s="135">
        <f t="shared" si="8"/>
        <v>46131.12</v>
      </c>
      <c r="G57" s="136">
        <f t="shared" si="1"/>
        <v>99.993995737190176</v>
      </c>
    </row>
    <row r="58" spans="2:7" ht="15" customHeight="1" x14ac:dyDescent="0.2">
      <c r="B58" s="53" t="s">
        <v>125</v>
      </c>
      <c r="C58" s="53"/>
      <c r="D58" s="60"/>
      <c r="E58" s="60"/>
      <c r="F58" s="60"/>
      <c r="G58" s="77"/>
    </row>
    <row r="59" spans="2:7" ht="15" customHeight="1" x14ac:dyDescent="0.2">
      <c r="B59" s="55">
        <v>32319</v>
      </c>
      <c r="C59" s="54" t="s">
        <v>142</v>
      </c>
      <c r="D59" s="61">
        <v>34802.76</v>
      </c>
      <c r="E59" s="61">
        <f t="shared" si="0"/>
        <v>34802.76</v>
      </c>
      <c r="F59" s="61">
        <v>34805.53</v>
      </c>
      <c r="G59" s="77">
        <f t="shared" si="1"/>
        <v>100.00795913887288</v>
      </c>
    </row>
    <row r="60" spans="2:7" s="67" customFormat="1" ht="15" customHeight="1" x14ac:dyDescent="0.25">
      <c r="B60" s="55">
        <v>323</v>
      </c>
      <c r="C60" s="55" t="s">
        <v>132</v>
      </c>
      <c r="D60" s="59">
        <f>D59</f>
        <v>34802.76</v>
      </c>
      <c r="E60" s="61">
        <f t="shared" si="0"/>
        <v>34802.76</v>
      </c>
      <c r="F60" s="59">
        <f>F59</f>
        <v>34805.53</v>
      </c>
      <c r="G60" s="77">
        <f t="shared" si="1"/>
        <v>100.00795913887288</v>
      </c>
    </row>
    <row r="61" spans="2:7" s="67" customFormat="1" ht="15" customHeight="1" x14ac:dyDescent="0.25">
      <c r="B61" s="55">
        <v>32</v>
      </c>
      <c r="C61" s="55" t="s">
        <v>11</v>
      </c>
      <c r="D61" s="59">
        <f t="shared" ref="D61:D62" si="9">D60</f>
        <v>34802.76</v>
      </c>
      <c r="E61" s="61">
        <f t="shared" si="0"/>
        <v>34802.76</v>
      </c>
      <c r="F61" s="59">
        <f>F60</f>
        <v>34805.53</v>
      </c>
      <c r="G61" s="77">
        <f t="shared" si="1"/>
        <v>100.00795913887288</v>
      </c>
    </row>
    <row r="62" spans="2:7" s="67" customFormat="1" ht="27" customHeight="1" x14ac:dyDescent="0.25">
      <c r="B62" s="223" t="s">
        <v>144</v>
      </c>
      <c r="C62" s="223"/>
      <c r="D62" s="135">
        <f t="shared" si="9"/>
        <v>34802.76</v>
      </c>
      <c r="E62" s="135">
        <f>D62</f>
        <v>34802.76</v>
      </c>
      <c r="F62" s="135">
        <f>F61</f>
        <v>34805.53</v>
      </c>
      <c r="G62" s="136">
        <f t="shared" si="1"/>
        <v>100.00795913887288</v>
      </c>
    </row>
    <row r="63" spans="2:7" s="67" customFormat="1" ht="15" customHeight="1" x14ac:dyDescent="0.25">
      <c r="B63" s="235" t="s">
        <v>136</v>
      </c>
      <c r="C63" s="235"/>
      <c r="D63" s="159">
        <f>D62+D57</f>
        <v>80936.649999999994</v>
      </c>
      <c r="E63" s="159">
        <f t="shared" ref="E63" si="10">E62+E56</f>
        <v>80936.649999999994</v>
      </c>
      <c r="F63" s="159">
        <f t="shared" ref="F63" si="11">F62+F56</f>
        <v>80936.649999999994</v>
      </c>
      <c r="G63" s="157">
        <f t="shared" si="1"/>
        <v>100</v>
      </c>
    </row>
    <row r="64" spans="2:7" s="67" customFormat="1" ht="15" customHeight="1" x14ac:dyDescent="0.25">
      <c r="B64" s="233" t="s">
        <v>145</v>
      </c>
      <c r="C64" s="233"/>
      <c r="D64" s="160">
        <f>D63</f>
        <v>80936.649999999994</v>
      </c>
      <c r="E64" s="160">
        <f t="shared" ref="E64:F64" si="12">E63</f>
        <v>80936.649999999994</v>
      </c>
      <c r="F64" s="160">
        <f t="shared" si="12"/>
        <v>80936.649999999994</v>
      </c>
      <c r="G64" s="153">
        <f t="shared" si="1"/>
        <v>100</v>
      </c>
    </row>
    <row r="65" spans="2:7" ht="15" customHeight="1" x14ac:dyDescent="0.2">
      <c r="B65" s="150" t="s">
        <v>146</v>
      </c>
      <c r="C65" s="150"/>
      <c r="D65" s="151"/>
      <c r="E65" s="161"/>
      <c r="F65" s="162"/>
      <c r="G65" s="153"/>
    </row>
    <row r="66" spans="2:7" ht="15" customHeight="1" x14ac:dyDescent="0.2">
      <c r="B66" s="154" t="s">
        <v>124</v>
      </c>
      <c r="C66" s="154"/>
      <c r="D66" s="155"/>
      <c r="E66" s="163"/>
      <c r="F66" s="164"/>
      <c r="G66" s="157"/>
    </row>
    <row r="67" spans="2:7" ht="15" customHeight="1" x14ac:dyDescent="0.2">
      <c r="B67" s="53" t="s">
        <v>125</v>
      </c>
      <c r="C67" s="53"/>
      <c r="D67" s="60"/>
      <c r="E67" s="61"/>
      <c r="F67" s="69"/>
      <c r="G67" s="77"/>
    </row>
    <row r="68" spans="2:7" ht="15" customHeight="1" x14ac:dyDescent="0.2">
      <c r="B68" s="54">
        <v>4221</v>
      </c>
      <c r="C68" s="54" t="s">
        <v>100</v>
      </c>
      <c r="D68" s="61">
        <v>1027.5</v>
      </c>
      <c r="E68" s="61">
        <v>1027.5</v>
      </c>
      <c r="F68" s="69">
        <v>1027.5</v>
      </c>
      <c r="G68" s="77">
        <f t="shared" si="1"/>
        <v>100</v>
      </c>
    </row>
    <row r="69" spans="2:7" ht="15" customHeight="1" x14ac:dyDescent="0.2">
      <c r="B69" s="54">
        <v>4227</v>
      </c>
      <c r="C69" s="54" t="s">
        <v>147</v>
      </c>
      <c r="D69" s="61">
        <v>1030.25</v>
      </c>
      <c r="E69" s="61">
        <v>1030.25</v>
      </c>
      <c r="F69" s="69">
        <v>1030.25</v>
      </c>
      <c r="G69" s="77">
        <f t="shared" si="1"/>
        <v>100</v>
      </c>
    </row>
    <row r="70" spans="2:7" ht="15" customHeight="1" x14ac:dyDescent="0.2">
      <c r="B70" s="55">
        <v>422</v>
      </c>
      <c r="C70" s="55" t="s">
        <v>99</v>
      </c>
      <c r="D70" s="59">
        <f>D69+D68</f>
        <v>2057.75</v>
      </c>
      <c r="E70" s="59">
        <f t="shared" si="0"/>
        <v>2057.75</v>
      </c>
      <c r="F70" s="59">
        <f>SUM(F68:F69)</f>
        <v>2057.75</v>
      </c>
      <c r="G70" s="77">
        <f t="shared" si="1"/>
        <v>100</v>
      </c>
    </row>
    <row r="71" spans="2:7" ht="15" customHeight="1" x14ac:dyDescent="0.2">
      <c r="B71" s="73">
        <v>4241</v>
      </c>
      <c r="C71" s="54" t="s">
        <v>148</v>
      </c>
      <c r="D71" s="69">
        <v>157.32</v>
      </c>
      <c r="E71" s="61">
        <f t="shared" si="0"/>
        <v>157.32</v>
      </c>
      <c r="F71" s="69">
        <v>157.32</v>
      </c>
      <c r="G71" s="77">
        <f t="shared" si="1"/>
        <v>100</v>
      </c>
    </row>
    <row r="72" spans="2:7" ht="15" customHeight="1" x14ac:dyDescent="0.2">
      <c r="B72" s="55">
        <v>424</v>
      </c>
      <c r="C72" s="55" t="s">
        <v>149</v>
      </c>
      <c r="D72" s="59">
        <f>SUM(D71)</f>
        <v>157.32</v>
      </c>
      <c r="E72" s="59">
        <f t="shared" si="0"/>
        <v>157.32</v>
      </c>
      <c r="F72" s="59">
        <f>SUM(E71)</f>
        <v>157.32</v>
      </c>
      <c r="G72" s="77">
        <f t="shared" si="1"/>
        <v>100</v>
      </c>
    </row>
    <row r="73" spans="2:7" ht="15" customHeight="1" x14ac:dyDescent="0.2">
      <c r="B73" s="55">
        <v>42</v>
      </c>
      <c r="C73" s="55" t="s">
        <v>98</v>
      </c>
      <c r="D73" s="70">
        <f t="shared" ref="D73:F73" si="13">D72+D70</f>
        <v>2215.0700000000002</v>
      </c>
      <c r="E73" s="59">
        <f t="shared" si="0"/>
        <v>2215.0700000000002</v>
      </c>
      <c r="F73" s="70">
        <f t="shared" si="13"/>
        <v>2215.0700000000002</v>
      </c>
      <c r="G73" s="77">
        <f t="shared" si="1"/>
        <v>100</v>
      </c>
    </row>
    <row r="74" spans="2:7" ht="24.75" customHeight="1" x14ac:dyDescent="0.2">
      <c r="B74" s="223" t="s">
        <v>150</v>
      </c>
      <c r="C74" s="223"/>
      <c r="D74" s="125">
        <f>D73</f>
        <v>2215.0700000000002</v>
      </c>
      <c r="E74" s="135">
        <f t="shared" si="0"/>
        <v>2215.0700000000002</v>
      </c>
      <c r="F74" s="125">
        <f>F73</f>
        <v>2215.0700000000002</v>
      </c>
      <c r="G74" s="136">
        <f t="shared" si="1"/>
        <v>100</v>
      </c>
    </row>
    <row r="75" spans="2:7" ht="15" customHeight="1" x14ac:dyDescent="0.2">
      <c r="B75" s="235" t="s">
        <v>136</v>
      </c>
      <c r="C75" s="235"/>
      <c r="D75" s="166">
        <f t="shared" ref="D75:D76" si="14">D74</f>
        <v>2215.0700000000002</v>
      </c>
      <c r="E75" s="159">
        <f t="shared" si="0"/>
        <v>2215.0700000000002</v>
      </c>
      <c r="F75" s="166">
        <f t="shared" ref="F75:F76" si="15">F74</f>
        <v>2215.0700000000002</v>
      </c>
      <c r="G75" s="157">
        <f t="shared" si="1"/>
        <v>100</v>
      </c>
    </row>
    <row r="76" spans="2:7" ht="15" customHeight="1" x14ac:dyDescent="0.2">
      <c r="B76" s="233" t="s">
        <v>151</v>
      </c>
      <c r="C76" s="233"/>
      <c r="D76" s="167">
        <f t="shared" si="14"/>
        <v>2215.0700000000002</v>
      </c>
      <c r="E76" s="160">
        <f t="shared" si="0"/>
        <v>2215.0700000000002</v>
      </c>
      <c r="F76" s="167">
        <f t="shared" si="15"/>
        <v>2215.0700000000002</v>
      </c>
      <c r="G76" s="153">
        <f t="shared" si="1"/>
        <v>100</v>
      </c>
    </row>
    <row r="77" spans="2:7" ht="15" customHeight="1" thickBot="1" x14ac:dyDescent="0.25">
      <c r="B77" s="234" t="s">
        <v>152</v>
      </c>
      <c r="C77" s="234"/>
      <c r="D77" s="177">
        <f>D76+D64+D50+D41</f>
        <v>164214.91999999998</v>
      </c>
      <c r="E77" s="177">
        <f t="shared" si="0"/>
        <v>164214.91999999998</v>
      </c>
      <c r="F77" s="177">
        <f>F76+F64+F50+F41</f>
        <v>164214.91000000003</v>
      </c>
      <c r="G77" s="178">
        <f t="shared" si="1"/>
        <v>99.999993910419377</v>
      </c>
    </row>
    <row r="78" spans="2:7" ht="15" customHeight="1" x14ac:dyDescent="0.2">
      <c r="B78" s="172" t="s">
        <v>153</v>
      </c>
      <c r="C78" s="172"/>
      <c r="D78" s="173"/>
      <c r="E78" s="174"/>
      <c r="F78" s="175"/>
      <c r="G78" s="176"/>
    </row>
    <row r="79" spans="2:7" ht="15" customHeight="1" x14ac:dyDescent="0.2">
      <c r="B79" s="150" t="s">
        <v>154</v>
      </c>
      <c r="C79" s="150"/>
      <c r="D79" s="151"/>
      <c r="E79" s="161"/>
      <c r="F79" s="162"/>
      <c r="G79" s="153"/>
    </row>
    <row r="80" spans="2:7" ht="15" customHeight="1" x14ac:dyDescent="0.2">
      <c r="B80" s="154" t="s">
        <v>124</v>
      </c>
      <c r="C80" s="154"/>
      <c r="D80" s="155"/>
      <c r="E80" s="163"/>
      <c r="F80" s="164"/>
      <c r="G80" s="157"/>
    </row>
    <row r="81" spans="2:7" ht="15" customHeight="1" x14ac:dyDescent="0.2">
      <c r="B81" s="138" t="s">
        <v>155</v>
      </c>
      <c r="C81" s="138"/>
      <c r="D81" s="60"/>
      <c r="E81" s="61"/>
      <c r="F81" s="69"/>
      <c r="G81" s="77"/>
    </row>
    <row r="82" spans="2:7" ht="15" customHeight="1" x14ac:dyDescent="0.2">
      <c r="B82" s="54">
        <v>3213</v>
      </c>
      <c r="C82" s="54" t="s">
        <v>74</v>
      </c>
      <c r="D82" s="61">
        <v>0</v>
      </c>
      <c r="E82" s="61">
        <f t="shared" ref="E82:E176" si="16">D82</f>
        <v>0</v>
      </c>
      <c r="F82" s="69">
        <v>0</v>
      </c>
      <c r="G82" s="77">
        <v>0</v>
      </c>
    </row>
    <row r="83" spans="2:7" ht="15" customHeight="1" x14ac:dyDescent="0.2">
      <c r="B83" s="55">
        <v>321</v>
      </c>
      <c r="C83" s="55" t="s">
        <v>21</v>
      </c>
      <c r="D83" s="59">
        <v>0</v>
      </c>
      <c r="E83" s="59">
        <f t="shared" si="16"/>
        <v>0</v>
      </c>
      <c r="F83" s="70">
        <v>0</v>
      </c>
      <c r="G83" s="77">
        <v>0</v>
      </c>
    </row>
    <row r="84" spans="2:7" ht="15" customHeight="1" x14ac:dyDescent="0.2">
      <c r="B84" s="54">
        <v>3222</v>
      </c>
      <c r="C84" s="54" t="s">
        <v>85</v>
      </c>
      <c r="D84" s="61">
        <v>0</v>
      </c>
      <c r="E84" s="61">
        <f t="shared" si="16"/>
        <v>0</v>
      </c>
      <c r="F84" s="61">
        <v>1109.1400000000001</v>
      </c>
      <c r="G84" s="77" t="e">
        <f t="shared" ref="G84:G171" si="17">F84/E84*100</f>
        <v>#DIV/0!</v>
      </c>
    </row>
    <row r="85" spans="2:7" ht="15" customHeight="1" x14ac:dyDescent="0.2">
      <c r="B85" s="55">
        <v>322</v>
      </c>
      <c r="C85" s="55" t="s">
        <v>156</v>
      </c>
      <c r="D85" s="59">
        <f>D84</f>
        <v>0</v>
      </c>
      <c r="E85" s="59">
        <f t="shared" ref="E85:F85" si="18">E84</f>
        <v>0</v>
      </c>
      <c r="F85" s="59">
        <f t="shared" si="18"/>
        <v>1109.1400000000001</v>
      </c>
      <c r="G85" s="77" t="e">
        <f t="shared" si="17"/>
        <v>#DIV/0!</v>
      </c>
    </row>
    <row r="86" spans="2:7" ht="15" customHeight="1" x14ac:dyDescent="0.2">
      <c r="B86" s="73">
        <v>3239</v>
      </c>
      <c r="C86" s="54" t="s">
        <v>81</v>
      </c>
      <c r="D86" s="69">
        <v>2500</v>
      </c>
      <c r="E86" s="61">
        <v>2500</v>
      </c>
      <c r="F86" s="69">
        <v>3736.13</v>
      </c>
      <c r="G86" s="77">
        <f t="shared" si="17"/>
        <v>149.4452</v>
      </c>
    </row>
    <row r="87" spans="2:7" ht="15" customHeight="1" x14ac:dyDescent="0.2">
      <c r="B87" s="55">
        <v>323</v>
      </c>
      <c r="C87" s="55" t="s">
        <v>132</v>
      </c>
      <c r="D87" s="70">
        <f>D86</f>
        <v>2500</v>
      </c>
      <c r="E87" s="59">
        <f t="shared" si="16"/>
        <v>2500</v>
      </c>
      <c r="F87" s="59">
        <f>F86</f>
        <v>3736.13</v>
      </c>
      <c r="G87" s="77">
        <f t="shared" si="17"/>
        <v>149.4452</v>
      </c>
    </row>
    <row r="88" spans="2:7" ht="15" customHeight="1" x14ac:dyDescent="0.2">
      <c r="B88" s="73">
        <v>3299</v>
      </c>
      <c r="C88" s="54" t="s">
        <v>90</v>
      </c>
      <c r="D88" s="69">
        <v>3000</v>
      </c>
      <c r="E88" s="61">
        <f t="shared" si="16"/>
        <v>3000</v>
      </c>
      <c r="F88" s="69">
        <v>3257.05</v>
      </c>
      <c r="G88" s="77">
        <f t="shared" si="17"/>
        <v>108.56833333333333</v>
      </c>
    </row>
    <row r="89" spans="2:7" ht="15" customHeight="1" x14ac:dyDescent="0.2">
      <c r="B89" s="55">
        <v>329</v>
      </c>
      <c r="C89" s="55" t="s">
        <v>90</v>
      </c>
      <c r="D89" s="70">
        <f>D88</f>
        <v>3000</v>
      </c>
      <c r="E89" s="59">
        <f t="shared" si="16"/>
        <v>3000</v>
      </c>
      <c r="F89" s="70">
        <f>F88</f>
        <v>3257.05</v>
      </c>
      <c r="G89" s="77">
        <f t="shared" si="17"/>
        <v>108.56833333333333</v>
      </c>
    </row>
    <row r="90" spans="2:7" ht="15" customHeight="1" x14ac:dyDescent="0.2">
      <c r="B90" s="55">
        <v>32</v>
      </c>
      <c r="C90" s="55" t="s">
        <v>11</v>
      </c>
      <c r="D90" s="59">
        <f>D89+D87+D85</f>
        <v>5500</v>
      </c>
      <c r="E90" s="59">
        <f t="shared" si="16"/>
        <v>5500</v>
      </c>
      <c r="F90" s="70">
        <f>F89+F87+F85</f>
        <v>8102.3200000000006</v>
      </c>
      <c r="G90" s="77">
        <f t="shared" si="17"/>
        <v>147.31490909090908</v>
      </c>
    </row>
    <row r="91" spans="2:7" ht="15" customHeight="1" x14ac:dyDescent="0.2">
      <c r="B91" s="223" t="s">
        <v>157</v>
      </c>
      <c r="C91" s="223"/>
      <c r="D91" s="135">
        <f>D90</f>
        <v>5500</v>
      </c>
      <c r="E91" s="135">
        <f t="shared" si="16"/>
        <v>5500</v>
      </c>
      <c r="F91" s="135">
        <f t="shared" ref="F91" si="19">F90</f>
        <v>8102.3200000000006</v>
      </c>
      <c r="G91" s="136">
        <f t="shared" si="17"/>
        <v>147.31490909090908</v>
      </c>
    </row>
    <row r="92" spans="2:7" ht="15" customHeight="1" x14ac:dyDescent="0.2">
      <c r="B92" s="138" t="s">
        <v>232</v>
      </c>
      <c r="C92" s="138"/>
      <c r="D92" s="135"/>
      <c r="E92" s="135"/>
      <c r="F92" s="135"/>
      <c r="G92" s="136"/>
    </row>
    <row r="93" spans="2:7" ht="15" customHeight="1" x14ac:dyDescent="0.2">
      <c r="B93" s="54">
        <v>3213</v>
      </c>
      <c r="C93" s="54" t="s">
        <v>74</v>
      </c>
      <c r="D93" s="61">
        <v>0</v>
      </c>
      <c r="E93" s="61">
        <f t="shared" si="16"/>
        <v>0</v>
      </c>
      <c r="F93" s="69">
        <v>399.3</v>
      </c>
      <c r="G93" s="77">
        <v>0</v>
      </c>
    </row>
    <row r="94" spans="2:7" ht="15" customHeight="1" x14ac:dyDescent="0.2">
      <c r="B94" s="55">
        <v>321</v>
      </c>
      <c r="C94" s="55" t="s">
        <v>21</v>
      </c>
      <c r="D94" s="59">
        <v>0</v>
      </c>
      <c r="E94" s="61">
        <f t="shared" si="16"/>
        <v>0</v>
      </c>
      <c r="F94" s="70">
        <f>F93</f>
        <v>399.3</v>
      </c>
      <c r="G94" s="77">
        <v>0</v>
      </c>
    </row>
    <row r="95" spans="2:7" ht="15" customHeight="1" x14ac:dyDescent="0.2">
      <c r="B95" s="55">
        <v>32</v>
      </c>
      <c r="C95" s="55" t="s">
        <v>11</v>
      </c>
      <c r="D95" s="59">
        <v>0</v>
      </c>
      <c r="E95" s="61">
        <f t="shared" si="16"/>
        <v>0</v>
      </c>
      <c r="F95" s="70">
        <f t="shared" ref="F95:F96" si="20">F94</f>
        <v>399.3</v>
      </c>
      <c r="G95" s="77">
        <v>0</v>
      </c>
    </row>
    <row r="96" spans="2:7" ht="15" customHeight="1" x14ac:dyDescent="0.2">
      <c r="B96" s="223" t="s">
        <v>191</v>
      </c>
      <c r="C96" s="223"/>
      <c r="D96" s="135">
        <v>0</v>
      </c>
      <c r="E96" s="137">
        <f t="shared" si="16"/>
        <v>0</v>
      </c>
      <c r="F96" s="125">
        <f t="shared" si="20"/>
        <v>399.3</v>
      </c>
      <c r="G96" s="136">
        <v>0</v>
      </c>
    </row>
    <row r="97" spans="2:7" ht="15" customHeight="1" x14ac:dyDescent="0.2">
      <c r="B97" s="138" t="s">
        <v>236</v>
      </c>
      <c r="C97" s="138"/>
      <c r="D97" s="135"/>
      <c r="E97" s="135"/>
      <c r="F97" s="135"/>
      <c r="G97" s="136"/>
    </row>
    <row r="98" spans="2:7" ht="15" customHeight="1" x14ac:dyDescent="0.2">
      <c r="B98" s="54">
        <v>3211</v>
      </c>
      <c r="C98" s="54" t="s">
        <v>126</v>
      </c>
      <c r="D98" s="61">
        <v>1000</v>
      </c>
      <c r="E98" s="61">
        <f t="shared" si="16"/>
        <v>1000</v>
      </c>
      <c r="F98" s="69">
        <v>1543.68</v>
      </c>
      <c r="G98" s="77">
        <v>0</v>
      </c>
    </row>
    <row r="99" spans="2:7" ht="15" customHeight="1" x14ac:dyDescent="0.2">
      <c r="B99" s="55">
        <v>321</v>
      </c>
      <c r="C99" s="55" t="s">
        <v>21</v>
      </c>
      <c r="D99" s="59">
        <f>D98</f>
        <v>1000</v>
      </c>
      <c r="E99" s="61">
        <f t="shared" si="16"/>
        <v>1000</v>
      </c>
      <c r="F99" s="70">
        <f>F98</f>
        <v>1543.68</v>
      </c>
      <c r="G99" s="77">
        <v>0</v>
      </c>
    </row>
    <row r="100" spans="2:7" ht="15" customHeight="1" x14ac:dyDescent="0.2">
      <c r="B100" s="55">
        <v>32</v>
      </c>
      <c r="C100" s="55" t="s">
        <v>11</v>
      </c>
      <c r="D100" s="59">
        <f t="shared" ref="D100:D101" si="21">D99</f>
        <v>1000</v>
      </c>
      <c r="E100" s="61">
        <f t="shared" si="16"/>
        <v>1000</v>
      </c>
      <c r="F100" s="70">
        <f t="shared" ref="F100:F101" si="22">F99</f>
        <v>1543.68</v>
      </c>
      <c r="G100" s="77">
        <v>0</v>
      </c>
    </row>
    <row r="101" spans="2:7" ht="15" customHeight="1" x14ac:dyDescent="0.2">
      <c r="B101" s="223" t="s">
        <v>233</v>
      </c>
      <c r="C101" s="223"/>
      <c r="D101" s="135">
        <f t="shared" si="21"/>
        <v>1000</v>
      </c>
      <c r="E101" s="137">
        <f t="shared" si="16"/>
        <v>1000</v>
      </c>
      <c r="F101" s="125">
        <f t="shared" si="22"/>
        <v>1543.68</v>
      </c>
      <c r="G101" s="136">
        <v>0</v>
      </c>
    </row>
    <row r="102" spans="2:7" ht="15" customHeight="1" x14ac:dyDescent="0.2">
      <c r="B102" s="138" t="s">
        <v>234</v>
      </c>
      <c r="C102" s="138"/>
      <c r="D102" s="135"/>
      <c r="E102" s="135"/>
      <c r="F102" s="135"/>
      <c r="G102" s="136"/>
    </row>
    <row r="103" spans="2:7" ht="15" customHeight="1" x14ac:dyDescent="0.2">
      <c r="B103" s="73">
        <v>3225</v>
      </c>
      <c r="C103" s="73" t="s">
        <v>128</v>
      </c>
      <c r="D103" s="61">
        <v>0</v>
      </c>
      <c r="E103" s="61">
        <f t="shared" si="16"/>
        <v>0</v>
      </c>
      <c r="F103" s="69">
        <v>404.18</v>
      </c>
      <c r="G103" s="77">
        <v>0</v>
      </c>
    </row>
    <row r="104" spans="2:7" ht="15" customHeight="1" x14ac:dyDescent="0.2">
      <c r="B104" s="55">
        <v>322</v>
      </c>
      <c r="C104" s="55" t="s">
        <v>82</v>
      </c>
      <c r="D104" s="59">
        <f>D103</f>
        <v>0</v>
      </c>
      <c r="E104" s="61">
        <f t="shared" si="16"/>
        <v>0</v>
      </c>
      <c r="F104" s="70">
        <f>F103</f>
        <v>404.18</v>
      </c>
      <c r="G104" s="77">
        <v>0</v>
      </c>
    </row>
    <row r="105" spans="2:7" ht="15" customHeight="1" x14ac:dyDescent="0.2">
      <c r="B105" s="55">
        <v>32</v>
      </c>
      <c r="C105" s="55" t="s">
        <v>11</v>
      </c>
      <c r="D105" s="59">
        <f t="shared" ref="D105:D106" si="23">D104</f>
        <v>0</v>
      </c>
      <c r="E105" s="61">
        <f t="shared" si="16"/>
        <v>0</v>
      </c>
      <c r="F105" s="70">
        <f t="shared" ref="F105:F106" si="24">F104</f>
        <v>404.18</v>
      </c>
      <c r="G105" s="77">
        <v>0</v>
      </c>
    </row>
    <row r="106" spans="2:7" ht="15" customHeight="1" x14ac:dyDescent="0.2">
      <c r="B106" s="223" t="s">
        <v>235</v>
      </c>
      <c r="C106" s="223"/>
      <c r="D106" s="135">
        <f t="shared" si="23"/>
        <v>0</v>
      </c>
      <c r="E106" s="137">
        <f t="shared" si="16"/>
        <v>0</v>
      </c>
      <c r="F106" s="125">
        <f t="shared" si="24"/>
        <v>404.18</v>
      </c>
      <c r="G106" s="136">
        <v>0</v>
      </c>
    </row>
    <row r="107" spans="2:7" ht="15" customHeight="1" x14ac:dyDescent="0.2">
      <c r="B107" s="235" t="s">
        <v>136</v>
      </c>
      <c r="C107" s="235"/>
      <c r="D107" s="159">
        <f>D106+D101+D96+D91</f>
        <v>6500</v>
      </c>
      <c r="E107" s="159">
        <f>E106+E101+E96+E91</f>
        <v>6500</v>
      </c>
      <c r="F107" s="159">
        <f>F106+F101+F96+F91</f>
        <v>10449.480000000001</v>
      </c>
      <c r="G107" s="157">
        <f t="shared" si="17"/>
        <v>160.76123076923079</v>
      </c>
    </row>
    <row r="108" spans="2:7" ht="15" customHeight="1" x14ac:dyDescent="0.2">
      <c r="B108" s="233" t="s">
        <v>158</v>
      </c>
      <c r="C108" s="233"/>
      <c r="D108" s="151">
        <f>D107</f>
        <v>6500</v>
      </c>
      <c r="E108" s="151">
        <f t="shared" ref="E108:F108" si="25">E107</f>
        <v>6500</v>
      </c>
      <c r="F108" s="151">
        <f t="shared" si="25"/>
        <v>10449.480000000001</v>
      </c>
      <c r="G108" s="153"/>
    </row>
    <row r="109" spans="2:7" ht="15" customHeight="1" x14ac:dyDescent="0.2">
      <c r="B109" s="150" t="s">
        <v>238</v>
      </c>
      <c r="C109" s="150"/>
      <c r="D109" s="151"/>
      <c r="E109" s="161"/>
      <c r="F109" s="162"/>
      <c r="G109" s="153"/>
    </row>
    <row r="110" spans="2:7" ht="15" customHeight="1" x14ac:dyDescent="0.2">
      <c r="B110" s="154" t="s">
        <v>124</v>
      </c>
      <c r="C110" s="154"/>
      <c r="D110" s="159"/>
      <c r="E110" s="163"/>
      <c r="F110" s="166"/>
      <c r="G110" s="157"/>
    </row>
    <row r="111" spans="2:7" ht="15" customHeight="1" x14ac:dyDescent="0.2">
      <c r="B111" s="138" t="s">
        <v>236</v>
      </c>
      <c r="C111" s="138"/>
      <c r="D111" s="135"/>
      <c r="E111" s="135"/>
      <c r="F111" s="135"/>
      <c r="G111" s="136"/>
    </row>
    <row r="112" spans="2:7" ht="15" customHeight="1" x14ac:dyDescent="0.2">
      <c r="B112" s="73">
        <v>4241</v>
      </c>
      <c r="C112" s="54" t="s">
        <v>103</v>
      </c>
      <c r="D112" s="69">
        <v>0</v>
      </c>
      <c r="E112" s="61">
        <f t="shared" si="16"/>
        <v>0</v>
      </c>
      <c r="F112" s="69">
        <v>785.9</v>
      </c>
      <c r="G112" s="77" t="e">
        <f t="shared" si="17"/>
        <v>#DIV/0!</v>
      </c>
    </row>
    <row r="113" spans="2:7" ht="15" customHeight="1" x14ac:dyDescent="0.2">
      <c r="B113" s="55">
        <v>424</v>
      </c>
      <c r="C113" s="55" t="s">
        <v>149</v>
      </c>
      <c r="D113" s="59">
        <f>SUM(D112)</f>
        <v>0</v>
      </c>
      <c r="E113" s="59">
        <f t="shared" si="16"/>
        <v>0</v>
      </c>
      <c r="F113" s="59">
        <f>F112</f>
        <v>785.9</v>
      </c>
      <c r="G113" s="77" t="e">
        <f t="shared" si="17"/>
        <v>#DIV/0!</v>
      </c>
    </row>
    <row r="114" spans="2:7" ht="15" customHeight="1" x14ac:dyDescent="0.2">
      <c r="B114" s="55">
        <v>42</v>
      </c>
      <c r="C114" s="55" t="s">
        <v>98</v>
      </c>
      <c r="D114" s="70">
        <f t="shared" ref="D114" si="26">D113+D110</f>
        <v>0</v>
      </c>
      <c r="E114" s="59">
        <f t="shared" si="16"/>
        <v>0</v>
      </c>
      <c r="F114" s="70">
        <f t="shared" ref="F114" si="27">F113+F110</f>
        <v>785.9</v>
      </c>
      <c r="G114" s="77" t="e">
        <f t="shared" si="17"/>
        <v>#DIV/0!</v>
      </c>
    </row>
    <row r="115" spans="2:7" ht="15" customHeight="1" x14ac:dyDescent="0.2">
      <c r="B115" s="223" t="s">
        <v>233</v>
      </c>
      <c r="C115" s="223"/>
      <c r="D115" s="135">
        <f t="shared" ref="D115:E115" si="28">D114</f>
        <v>0</v>
      </c>
      <c r="E115" s="135">
        <f t="shared" si="28"/>
        <v>0</v>
      </c>
      <c r="F115" s="135">
        <f>F114</f>
        <v>785.9</v>
      </c>
      <c r="G115" s="139" t="e">
        <f t="shared" si="17"/>
        <v>#DIV/0!</v>
      </c>
    </row>
    <row r="116" spans="2:7" ht="15" customHeight="1" x14ac:dyDescent="0.2">
      <c r="B116" s="138" t="s">
        <v>234</v>
      </c>
      <c r="C116" s="138"/>
      <c r="D116" s="135"/>
      <c r="E116" s="135"/>
      <c r="F116" s="135"/>
      <c r="G116" s="136"/>
    </row>
    <row r="117" spans="2:7" ht="15" customHeight="1" x14ac:dyDescent="0.2">
      <c r="B117" s="54">
        <v>4221</v>
      </c>
      <c r="C117" s="54" t="s">
        <v>100</v>
      </c>
      <c r="D117" s="61">
        <v>0</v>
      </c>
      <c r="E117" s="61">
        <v>0</v>
      </c>
      <c r="F117" s="69">
        <v>4208.5</v>
      </c>
      <c r="G117" s="77" t="e">
        <f t="shared" ref="G117:G120" si="29">F117/E117*100</f>
        <v>#DIV/0!</v>
      </c>
    </row>
    <row r="118" spans="2:7" ht="15" customHeight="1" x14ac:dyDescent="0.2">
      <c r="B118" s="54">
        <v>4227</v>
      </c>
      <c r="C118" s="54" t="s">
        <v>147</v>
      </c>
      <c r="D118" s="61">
        <v>0</v>
      </c>
      <c r="E118" s="61">
        <v>0</v>
      </c>
      <c r="F118" s="69">
        <v>2321.06</v>
      </c>
      <c r="G118" s="77" t="e">
        <f t="shared" si="29"/>
        <v>#DIV/0!</v>
      </c>
    </row>
    <row r="119" spans="2:7" ht="15" customHeight="1" x14ac:dyDescent="0.2">
      <c r="B119" s="55">
        <v>422</v>
      </c>
      <c r="C119" s="55" t="s">
        <v>99</v>
      </c>
      <c r="D119" s="59">
        <f>D118+D117</f>
        <v>0</v>
      </c>
      <c r="E119" s="59">
        <f t="shared" ref="E119" si="30">D119</f>
        <v>0</v>
      </c>
      <c r="F119" s="59">
        <f>SUM(F117:F118)</f>
        <v>6529.5599999999995</v>
      </c>
      <c r="G119" s="77" t="e">
        <f t="shared" si="29"/>
        <v>#DIV/0!</v>
      </c>
    </row>
    <row r="120" spans="2:7" ht="15" customHeight="1" x14ac:dyDescent="0.2">
      <c r="B120" s="55">
        <v>42</v>
      </c>
      <c r="C120" s="55" t="s">
        <v>98</v>
      </c>
      <c r="D120" s="70">
        <f t="shared" ref="D120" si="31">D119+D116</f>
        <v>0</v>
      </c>
      <c r="E120" s="59">
        <f t="shared" si="16"/>
        <v>0</v>
      </c>
      <c r="F120" s="70">
        <f t="shared" ref="F120" si="32">F119+F116</f>
        <v>6529.5599999999995</v>
      </c>
      <c r="G120" s="77" t="e">
        <f t="shared" si="29"/>
        <v>#DIV/0!</v>
      </c>
    </row>
    <row r="121" spans="2:7" ht="15" customHeight="1" x14ac:dyDescent="0.2">
      <c r="B121" s="223" t="s">
        <v>235</v>
      </c>
      <c r="C121" s="223"/>
      <c r="D121" s="135">
        <f t="shared" ref="D121" si="33">D120</f>
        <v>0</v>
      </c>
      <c r="E121" s="137">
        <f t="shared" si="16"/>
        <v>0</v>
      </c>
      <c r="F121" s="125">
        <f t="shared" ref="F121" si="34">F120</f>
        <v>6529.5599999999995</v>
      </c>
      <c r="G121" s="136">
        <v>0</v>
      </c>
    </row>
    <row r="122" spans="2:7" ht="15" customHeight="1" x14ac:dyDescent="0.2">
      <c r="B122" s="235" t="s">
        <v>136</v>
      </c>
      <c r="C122" s="235"/>
      <c r="D122" s="159">
        <v>0</v>
      </c>
      <c r="E122" s="159">
        <v>0</v>
      </c>
      <c r="F122" s="159">
        <f>F121+F115</f>
        <v>7315.4599999999991</v>
      </c>
      <c r="G122" s="157" t="e">
        <f t="shared" ref="G122:G123" si="35">F122/E122*100</f>
        <v>#DIV/0!</v>
      </c>
    </row>
    <row r="123" spans="2:7" ht="15" customHeight="1" x14ac:dyDescent="0.2">
      <c r="B123" s="233" t="s">
        <v>237</v>
      </c>
      <c r="C123" s="233"/>
      <c r="D123" s="151">
        <f>D122</f>
        <v>0</v>
      </c>
      <c r="E123" s="151">
        <f t="shared" ref="E123" si="36">E122</f>
        <v>0</v>
      </c>
      <c r="F123" s="151">
        <f t="shared" ref="F123" si="37">F122</f>
        <v>7315.4599999999991</v>
      </c>
      <c r="G123" s="153" t="e">
        <f t="shared" si="35"/>
        <v>#DIV/0!</v>
      </c>
    </row>
    <row r="124" spans="2:7" ht="24.75" customHeight="1" thickBot="1" x14ac:dyDescent="0.25">
      <c r="B124" s="234" t="s">
        <v>239</v>
      </c>
      <c r="C124" s="234"/>
      <c r="D124" s="179">
        <v>6500</v>
      </c>
      <c r="E124" s="177">
        <f t="shared" si="16"/>
        <v>6500</v>
      </c>
      <c r="F124" s="180">
        <v>17764.939999999999</v>
      </c>
      <c r="G124" s="178">
        <f t="shared" si="17"/>
        <v>273.30676923076919</v>
      </c>
    </row>
    <row r="125" spans="2:7" ht="15" customHeight="1" x14ac:dyDescent="0.2">
      <c r="B125" s="172" t="s">
        <v>159</v>
      </c>
      <c r="C125" s="172"/>
      <c r="D125" s="173"/>
      <c r="E125" s="174"/>
      <c r="F125" s="175"/>
      <c r="G125" s="176"/>
    </row>
    <row r="126" spans="2:7" ht="15" customHeight="1" x14ac:dyDescent="0.2">
      <c r="B126" s="150" t="s">
        <v>160</v>
      </c>
      <c r="C126" s="150"/>
      <c r="D126" s="151"/>
      <c r="E126" s="161"/>
      <c r="F126" s="162"/>
      <c r="G126" s="153"/>
    </row>
    <row r="127" spans="2:7" ht="15" customHeight="1" x14ac:dyDescent="0.2">
      <c r="B127" s="154" t="s">
        <v>124</v>
      </c>
      <c r="C127" s="154"/>
      <c r="D127" s="155"/>
      <c r="E127" s="163"/>
      <c r="F127" s="164"/>
      <c r="G127" s="157"/>
    </row>
    <row r="128" spans="2:7" ht="15" customHeight="1" x14ac:dyDescent="0.2">
      <c r="B128" s="140" t="s">
        <v>161</v>
      </c>
      <c r="C128" s="140"/>
      <c r="D128" s="141"/>
      <c r="E128" s="142"/>
      <c r="F128" s="143"/>
      <c r="G128" s="139"/>
    </row>
    <row r="129" spans="2:7" ht="15" customHeight="1" x14ac:dyDescent="0.2">
      <c r="B129" s="73">
        <v>3111</v>
      </c>
      <c r="C129" s="54" t="s">
        <v>20</v>
      </c>
      <c r="D129" s="69">
        <v>5832.03</v>
      </c>
      <c r="E129" s="61">
        <f t="shared" si="16"/>
        <v>5832.03</v>
      </c>
      <c r="F129" s="69">
        <v>5873.85</v>
      </c>
      <c r="G129" s="77">
        <f t="shared" si="17"/>
        <v>100.71707450064558</v>
      </c>
    </row>
    <row r="130" spans="2:7" ht="15" customHeight="1" x14ac:dyDescent="0.2">
      <c r="B130" s="55">
        <v>311</v>
      </c>
      <c r="C130" s="55" t="s">
        <v>162</v>
      </c>
      <c r="D130" s="70">
        <f>D129</f>
        <v>5832.03</v>
      </c>
      <c r="E130" s="70">
        <f t="shared" ref="E130:F130" si="38">E129</f>
        <v>5832.03</v>
      </c>
      <c r="F130" s="70">
        <f t="shared" si="38"/>
        <v>5873.85</v>
      </c>
      <c r="G130" s="77">
        <f t="shared" si="17"/>
        <v>100.71707450064558</v>
      </c>
    </row>
    <row r="131" spans="2:7" ht="15" customHeight="1" x14ac:dyDescent="0.2">
      <c r="B131" s="54">
        <v>3121</v>
      </c>
      <c r="C131" s="54" t="s">
        <v>70</v>
      </c>
      <c r="D131" s="61">
        <v>238</v>
      </c>
      <c r="E131" s="61">
        <f t="shared" si="16"/>
        <v>238</v>
      </c>
      <c r="F131" s="69">
        <v>231</v>
      </c>
      <c r="G131" s="77">
        <f t="shared" si="17"/>
        <v>97.058823529411768</v>
      </c>
    </row>
    <row r="132" spans="2:7" ht="15" customHeight="1" x14ac:dyDescent="0.2">
      <c r="B132" s="55">
        <v>312</v>
      </c>
      <c r="C132" s="55" t="s">
        <v>70</v>
      </c>
      <c r="D132" s="59">
        <f>D131</f>
        <v>238</v>
      </c>
      <c r="E132" s="59">
        <f t="shared" ref="E132:F132" si="39">E131</f>
        <v>238</v>
      </c>
      <c r="F132" s="59">
        <f t="shared" si="39"/>
        <v>231</v>
      </c>
      <c r="G132" s="77">
        <f t="shared" si="17"/>
        <v>97.058823529411768</v>
      </c>
    </row>
    <row r="133" spans="2:7" ht="15" customHeight="1" x14ac:dyDescent="0.2">
      <c r="B133" s="73">
        <v>31321</v>
      </c>
      <c r="C133" s="54" t="s">
        <v>163</v>
      </c>
      <c r="D133" s="69">
        <v>885</v>
      </c>
      <c r="E133" s="61">
        <f t="shared" si="16"/>
        <v>885</v>
      </c>
      <c r="F133" s="69">
        <v>969.18</v>
      </c>
      <c r="G133" s="77">
        <f t="shared" si="17"/>
        <v>109.51186440677965</v>
      </c>
    </row>
    <row r="134" spans="2:7" ht="15" customHeight="1" x14ac:dyDescent="0.2">
      <c r="B134" s="55">
        <v>313</v>
      </c>
      <c r="C134" s="55" t="s">
        <v>71</v>
      </c>
      <c r="D134" s="70">
        <f>D133</f>
        <v>885</v>
      </c>
      <c r="E134" s="70">
        <f t="shared" ref="E134:F134" si="40">E133</f>
        <v>885</v>
      </c>
      <c r="F134" s="70">
        <f t="shared" si="40"/>
        <v>969.18</v>
      </c>
      <c r="G134" s="77">
        <f t="shared" si="17"/>
        <v>109.51186440677965</v>
      </c>
    </row>
    <row r="135" spans="2:7" ht="15" customHeight="1" x14ac:dyDescent="0.2">
      <c r="B135" s="55">
        <v>31</v>
      </c>
      <c r="C135" s="55" t="s">
        <v>4</v>
      </c>
      <c r="D135" s="59">
        <f>D134+D132+D130</f>
        <v>6955.03</v>
      </c>
      <c r="E135" s="59">
        <f t="shared" si="16"/>
        <v>6955.03</v>
      </c>
      <c r="F135" s="59">
        <f t="shared" ref="F135" si="41">F134+F132+F130</f>
        <v>7074.0300000000007</v>
      </c>
      <c r="G135" s="77">
        <f t="shared" si="17"/>
        <v>101.71099190082575</v>
      </c>
    </row>
    <row r="136" spans="2:7" ht="15" customHeight="1" x14ac:dyDescent="0.2">
      <c r="B136" s="73">
        <v>3212</v>
      </c>
      <c r="C136" s="54" t="s">
        <v>73</v>
      </c>
      <c r="D136" s="69">
        <v>119</v>
      </c>
      <c r="E136" s="61">
        <f t="shared" si="16"/>
        <v>119</v>
      </c>
      <c r="F136" s="69">
        <v>0</v>
      </c>
      <c r="G136" s="77">
        <f t="shared" si="17"/>
        <v>0</v>
      </c>
    </row>
    <row r="137" spans="2:7" ht="15" customHeight="1" x14ac:dyDescent="0.2">
      <c r="B137" s="55">
        <v>321</v>
      </c>
      <c r="C137" s="55" t="s">
        <v>21</v>
      </c>
      <c r="D137" s="70">
        <f>D136</f>
        <v>119</v>
      </c>
      <c r="E137" s="70">
        <f t="shared" ref="E137:F138" si="42">E136</f>
        <v>119</v>
      </c>
      <c r="F137" s="70">
        <f t="shared" si="42"/>
        <v>0</v>
      </c>
      <c r="G137" s="77">
        <f t="shared" si="17"/>
        <v>0</v>
      </c>
    </row>
    <row r="138" spans="2:7" ht="15" customHeight="1" x14ac:dyDescent="0.2">
      <c r="B138" s="55">
        <v>32</v>
      </c>
      <c r="C138" s="55" t="s">
        <v>11</v>
      </c>
      <c r="D138" s="70">
        <f>D137</f>
        <v>119</v>
      </c>
      <c r="E138" s="70">
        <f t="shared" si="42"/>
        <v>119</v>
      </c>
      <c r="F138" s="70">
        <f t="shared" si="42"/>
        <v>0</v>
      </c>
      <c r="G138" s="77">
        <f t="shared" si="17"/>
        <v>0</v>
      </c>
    </row>
    <row r="139" spans="2:7" ht="15" customHeight="1" x14ac:dyDescent="0.2">
      <c r="B139" s="232" t="s">
        <v>164</v>
      </c>
      <c r="C139" s="232"/>
      <c r="D139" s="144">
        <f>D138+D135</f>
        <v>7074.03</v>
      </c>
      <c r="E139" s="144">
        <f t="shared" ref="E139:F139" si="43">E138+E135</f>
        <v>7074.03</v>
      </c>
      <c r="F139" s="144">
        <f t="shared" si="43"/>
        <v>7074.0300000000007</v>
      </c>
      <c r="G139" s="139">
        <f t="shared" si="17"/>
        <v>100.00000000000003</v>
      </c>
    </row>
    <row r="140" spans="2:7" ht="15" customHeight="1" x14ac:dyDescent="0.2">
      <c r="B140" s="140" t="s">
        <v>165</v>
      </c>
      <c r="C140" s="140"/>
      <c r="D140" s="141"/>
      <c r="E140" s="142">
        <f t="shared" si="16"/>
        <v>0</v>
      </c>
      <c r="F140" s="143"/>
      <c r="G140" s="139"/>
    </row>
    <row r="141" spans="2:7" ht="15" customHeight="1" x14ac:dyDescent="0.2">
      <c r="B141" s="73">
        <v>3111</v>
      </c>
      <c r="C141" s="54" t="s">
        <v>20</v>
      </c>
      <c r="D141" s="61">
        <v>10893</v>
      </c>
      <c r="E141" s="61">
        <f t="shared" si="16"/>
        <v>10893</v>
      </c>
      <c r="F141" s="69">
        <v>11925.66</v>
      </c>
      <c r="G141" s="77">
        <f t="shared" si="17"/>
        <v>109.48003304874689</v>
      </c>
    </row>
    <row r="142" spans="2:7" ht="15" customHeight="1" x14ac:dyDescent="0.2">
      <c r="B142" s="55">
        <v>311</v>
      </c>
      <c r="C142" s="55" t="s">
        <v>162</v>
      </c>
      <c r="D142" s="59">
        <f>D141</f>
        <v>10893</v>
      </c>
      <c r="E142" s="59">
        <f t="shared" ref="E142:F142" si="44">E141</f>
        <v>10893</v>
      </c>
      <c r="F142" s="59">
        <f t="shared" si="44"/>
        <v>11925.66</v>
      </c>
      <c r="G142" s="77">
        <f t="shared" si="17"/>
        <v>109.48003304874689</v>
      </c>
    </row>
    <row r="143" spans="2:7" ht="15" customHeight="1" x14ac:dyDescent="0.2">
      <c r="B143" s="54">
        <v>3121</v>
      </c>
      <c r="C143" s="54" t="s">
        <v>70</v>
      </c>
      <c r="D143" s="61">
        <v>462</v>
      </c>
      <c r="E143" s="61">
        <f t="shared" si="16"/>
        <v>462</v>
      </c>
      <c r="F143" s="69">
        <v>469</v>
      </c>
      <c r="G143" s="77">
        <f t="shared" si="17"/>
        <v>101.51515151515152</v>
      </c>
    </row>
    <row r="144" spans="2:7" ht="15" customHeight="1" x14ac:dyDescent="0.2">
      <c r="B144" s="55">
        <v>312</v>
      </c>
      <c r="C144" s="55" t="s">
        <v>70</v>
      </c>
      <c r="D144" s="59">
        <f>D143</f>
        <v>462</v>
      </c>
      <c r="E144" s="59">
        <f t="shared" ref="E144:F144" si="45">E143</f>
        <v>462</v>
      </c>
      <c r="F144" s="59">
        <f t="shared" si="45"/>
        <v>469</v>
      </c>
      <c r="G144" s="77">
        <f t="shared" si="17"/>
        <v>101.51515151515152</v>
      </c>
    </row>
    <row r="145" spans="2:7" ht="15" customHeight="1" x14ac:dyDescent="0.2">
      <c r="B145" s="73">
        <v>31321</v>
      </c>
      <c r="C145" s="54" t="s">
        <v>163</v>
      </c>
      <c r="D145" s="61">
        <v>1812</v>
      </c>
      <c r="E145" s="61">
        <f t="shared" si="16"/>
        <v>1812</v>
      </c>
      <c r="F145" s="69">
        <v>1967.75</v>
      </c>
      <c r="G145" s="77">
        <f t="shared" si="17"/>
        <v>108.59547461368652</v>
      </c>
    </row>
    <row r="146" spans="2:7" ht="15" customHeight="1" x14ac:dyDescent="0.2">
      <c r="B146" s="55">
        <v>313</v>
      </c>
      <c r="C146" s="55" t="s">
        <v>71</v>
      </c>
      <c r="D146" s="59">
        <f>D145</f>
        <v>1812</v>
      </c>
      <c r="E146" s="59">
        <f t="shared" ref="E146:F146" si="46">E145</f>
        <v>1812</v>
      </c>
      <c r="F146" s="59">
        <f t="shared" si="46"/>
        <v>1967.75</v>
      </c>
      <c r="G146" s="77">
        <f t="shared" si="17"/>
        <v>108.59547461368652</v>
      </c>
    </row>
    <row r="147" spans="2:7" ht="15" customHeight="1" x14ac:dyDescent="0.2">
      <c r="B147" s="55">
        <v>31</v>
      </c>
      <c r="C147" s="55" t="s">
        <v>4</v>
      </c>
      <c r="D147" s="59">
        <f>D146+D144+D142</f>
        <v>13167</v>
      </c>
      <c r="E147" s="59">
        <f>E146+E144+E142</f>
        <v>13167</v>
      </c>
      <c r="F147" s="59">
        <f t="shared" ref="F147" si="47">F146+F144+F142</f>
        <v>14362.41</v>
      </c>
      <c r="G147" s="77">
        <f t="shared" si="17"/>
        <v>109.07883344725451</v>
      </c>
    </row>
    <row r="148" spans="2:7" ht="15" customHeight="1" x14ac:dyDescent="0.2">
      <c r="B148" s="73">
        <v>3212</v>
      </c>
      <c r="C148" s="54" t="s">
        <v>73</v>
      </c>
      <c r="D148" s="61">
        <v>231</v>
      </c>
      <c r="E148" s="61">
        <f t="shared" si="16"/>
        <v>231</v>
      </c>
      <c r="F148" s="69">
        <v>0</v>
      </c>
      <c r="G148" s="77">
        <f t="shared" si="17"/>
        <v>0</v>
      </c>
    </row>
    <row r="149" spans="2:7" ht="15" customHeight="1" x14ac:dyDescent="0.2">
      <c r="B149" s="55">
        <v>321</v>
      </c>
      <c r="C149" s="55" t="s">
        <v>21</v>
      </c>
      <c r="D149" s="59">
        <f>D148</f>
        <v>231</v>
      </c>
      <c r="E149" s="59">
        <f t="shared" ref="E149:F149" si="48">E148</f>
        <v>231</v>
      </c>
      <c r="F149" s="59">
        <f t="shared" si="48"/>
        <v>0</v>
      </c>
      <c r="G149" s="77">
        <f t="shared" si="17"/>
        <v>0</v>
      </c>
    </row>
    <row r="150" spans="2:7" ht="15" customHeight="1" x14ac:dyDescent="0.2">
      <c r="B150" s="55">
        <v>32</v>
      </c>
      <c r="C150" s="55" t="s">
        <v>11</v>
      </c>
      <c r="D150" s="59">
        <f>D149</f>
        <v>231</v>
      </c>
      <c r="E150" s="59">
        <f t="shared" si="16"/>
        <v>231</v>
      </c>
      <c r="F150" s="70">
        <v>0</v>
      </c>
      <c r="G150" s="77">
        <f t="shared" ref="G150" si="49">F150/E150*100</f>
        <v>0</v>
      </c>
    </row>
    <row r="151" spans="2:7" ht="15" customHeight="1" x14ac:dyDescent="0.2">
      <c r="B151" s="232" t="s">
        <v>166</v>
      </c>
      <c r="C151" s="232"/>
      <c r="D151" s="144">
        <f>D150+D147</f>
        <v>13398</v>
      </c>
      <c r="E151" s="144">
        <f t="shared" si="16"/>
        <v>13398</v>
      </c>
      <c r="F151" s="144">
        <f>F150+F147</f>
        <v>14362.41</v>
      </c>
      <c r="G151" s="139">
        <f t="shared" si="17"/>
        <v>107.19816390506045</v>
      </c>
    </row>
    <row r="152" spans="2:7" ht="15" customHeight="1" x14ac:dyDescent="0.2">
      <c r="B152" s="235" t="s">
        <v>136</v>
      </c>
      <c r="C152" s="235"/>
      <c r="D152" s="159">
        <f>D151+D139</f>
        <v>20472.03</v>
      </c>
      <c r="E152" s="159">
        <f t="shared" si="16"/>
        <v>20472.03</v>
      </c>
      <c r="F152" s="159">
        <f>F151+F139</f>
        <v>21436.440000000002</v>
      </c>
      <c r="G152" s="157">
        <f t="shared" si="17"/>
        <v>104.71086648466226</v>
      </c>
    </row>
    <row r="153" spans="2:7" ht="15" customHeight="1" x14ac:dyDescent="0.2">
      <c r="B153" s="233" t="s">
        <v>167</v>
      </c>
      <c r="C153" s="233"/>
      <c r="D153" s="160">
        <f>D152+D140</f>
        <v>20472.03</v>
      </c>
      <c r="E153" s="160">
        <f t="shared" si="16"/>
        <v>20472.03</v>
      </c>
      <c r="F153" s="160">
        <f>F152+F140</f>
        <v>21436.440000000002</v>
      </c>
      <c r="G153" s="153">
        <f t="shared" si="17"/>
        <v>104.71086648466226</v>
      </c>
    </row>
    <row r="154" spans="2:7" ht="15" customHeight="1" x14ac:dyDescent="0.2">
      <c r="B154" s="150" t="s">
        <v>240</v>
      </c>
      <c r="C154" s="150"/>
      <c r="D154" s="151"/>
      <c r="E154" s="161"/>
      <c r="F154" s="162"/>
      <c r="G154" s="153"/>
    </row>
    <row r="155" spans="2:7" ht="15" customHeight="1" x14ac:dyDescent="0.2">
      <c r="B155" s="154" t="s">
        <v>124</v>
      </c>
      <c r="C155" s="154"/>
      <c r="D155" s="155"/>
      <c r="E155" s="163"/>
      <c r="F155" s="164"/>
      <c r="G155" s="157"/>
    </row>
    <row r="156" spans="2:7" ht="15" customHeight="1" x14ac:dyDescent="0.2">
      <c r="B156" s="140" t="s">
        <v>161</v>
      </c>
      <c r="C156" s="140"/>
      <c r="D156" s="141"/>
      <c r="E156" s="142"/>
      <c r="F156" s="143"/>
      <c r="G156" s="139"/>
    </row>
    <row r="157" spans="2:7" ht="15" customHeight="1" x14ac:dyDescent="0.2">
      <c r="B157" s="54">
        <v>3222</v>
      </c>
      <c r="C157" s="54" t="s">
        <v>85</v>
      </c>
      <c r="D157" s="61">
        <v>0</v>
      </c>
      <c r="E157" s="61">
        <f>D157</f>
        <v>0</v>
      </c>
      <c r="F157" s="59">
        <v>642.37</v>
      </c>
      <c r="G157" s="77">
        <v>0</v>
      </c>
    </row>
    <row r="158" spans="2:7" ht="15" customHeight="1" x14ac:dyDescent="0.2">
      <c r="B158" s="55">
        <v>322</v>
      </c>
      <c r="C158" s="55" t="s">
        <v>156</v>
      </c>
      <c r="D158" s="59">
        <v>0</v>
      </c>
      <c r="E158" s="61">
        <f>D158</f>
        <v>0</v>
      </c>
      <c r="F158" s="59">
        <f>F157</f>
        <v>642.37</v>
      </c>
      <c r="G158" s="77">
        <v>0</v>
      </c>
    </row>
    <row r="159" spans="2:7" ht="15" customHeight="1" x14ac:dyDescent="0.2">
      <c r="B159" s="55">
        <v>32</v>
      </c>
      <c r="C159" s="55" t="s">
        <v>11</v>
      </c>
      <c r="D159" s="59">
        <f>D158</f>
        <v>0</v>
      </c>
      <c r="E159" s="61">
        <f>D159</f>
        <v>0</v>
      </c>
      <c r="F159" s="70">
        <f>F158+F149</f>
        <v>642.37</v>
      </c>
      <c r="G159" s="77" t="e">
        <f>F159/E159*100</f>
        <v>#DIV/0!</v>
      </c>
    </row>
    <row r="160" spans="2:7" ht="15" customHeight="1" x14ac:dyDescent="0.2">
      <c r="B160" s="232" t="s">
        <v>164</v>
      </c>
      <c r="C160" s="232"/>
      <c r="D160" s="144">
        <f>D159+D156</f>
        <v>0</v>
      </c>
      <c r="E160" s="144">
        <f t="shared" ref="E160" si="50">E159+E156</f>
        <v>0</v>
      </c>
      <c r="F160" s="144">
        <f t="shared" ref="F160" si="51">F159+F156</f>
        <v>642.37</v>
      </c>
      <c r="G160" s="139" t="e">
        <f t="shared" ref="G160:G162" si="52">F160/E160*100</f>
        <v>#DIV/0!</v>
      </c>
    </row>
    <row r="161" spans="2:7" ht="15" customHeight="1" x14ac:dyDescent="0.2">
      <c r="B161" s="235" t="s">
        <v>136</v>
      </c>
      <c r="C161" s="235"/>
      <c r="D161" s="159">
        <f>D160</f>
        <v>0</v>
      </c>
      <c r="E161" s="159">
        <f t="shared" si="16"/>
        <v>0</v>
      </c>
      <c r="F161" s="159">
        <f>F160+F148</f>
        <v>642.37</v>
      </c>
      <c r="G161" s="157" t="e">
        <f t="shared" si="52"/>
        <v>#DIV/0!</v>
      </c>
    </row>
    <row r="162" spans="2:7" ht="15" customHeight="1" x14ac:dyDescent="0.2">
      <c r="B162" s="233" t="s">
        <v>241</v>
      </c>
      <c r="C162" s="233"/>
      <c r="D162" s="160">
        <f>D161</f>
        <v>0</v>
      </c>
      <c r="E162" s="160">
        <f t="shared" si="16"/>
        <v>0</v>
      </c>
      <c r="F162" s="160">
        <f>F161+F149</f>
        <v>642.37</v>
      </c>
      <c r="G162" s="153" t="e">
        <f t="shared" si="52"/>
        <v>#DIV/0!</v>
      </c>
    </row>
    <row r="163" spans="2:7" ht="15" customHeight="1" x14ac:dyDescent="0.2">
      <c r="B163" s="150" t="s">
        <v>168</v>
      </c>
      <c r="C163" s="150"/>
      <c r="D163" s="151"/>
      <c r="E163" s="161"/>
      <c r="F163" s="162"/>
      <c r="G163" s="153"/>
    </row>
    <row r="164" spans="2:7" ht="15" customHeight="1" x14ac:dyDescent="0.2">
      <c r="B164" s="154" t="s">
        <v>124</v>
      </c>
      <c r="C164" s="154"/>
      <c r="D164" s="155"/>
      <c r="E164" s="163"/>
      <c r="F164" s="164"/>
      <c r="G164" s="157"/>
    </row>
    <row r="165" spans="2:7" ht="15" customHeight="1" x14ac:dyDescent="0.2">
      <c r="B165" s="140" t="s">
        <v>169</v>
      </c>
      <c r="C165" s="140"/>
      <c r="D165" s="141"/>
      <c r="E165" s="142"/>
      <c r="F165" s="143"/>
      <c r="G165" s="139"/>
    </row>
    <row r="166" spans="2:7" ht="15" customHeight="1" x14ac:dyDescent="0.2">
      <c r="B166" s="54">
        <v>3222</v>
      </c>
      <c r="C166" s="54" t="s">
        <v>85</v>
      </c>
      <c r="D166" s="61">
        <v>116364.72</v>
      </c>
      <c r="E166" s="61">
        <f t="shared" si="16"/>
        <v>116364.72</v>
      </c>
      <c r="F166" s="69">
        <v>102610.52</v>
      </c>
      <c r="G166" s="77">
        <f t="shared" si="17"/>
        <v>88.180094447870459</v>
      </c>
    </row>
    <row r="167" spans="2:7" ht="15" customHeight="1" x14ac:dyDescent="0.2">
      <c r="B167" s="54">
        <v>322</v>
      </c>
      <c r="C167" s="54" t="s">
        <v>170</v>
      </c>
      <c r="D167" s="61">
        <v>116364.72</v>
      </c>
      <c r="E167" s="61">
        <f t="shared" si="16"/>
        <v>116364.72</v>
      </c>
      <c r="F167" s="69">
        <f>F166</f>
        <v>102610.52</v>
      </c>
      <c r="G167" s="77">
        <f t="shared" si="17"/>
        <v>88.180094447870459</v>
      </c>
    </row>
    <row r="168" spans="2:7" ht="15" customHeight="1" x14ac:dyDescent="0.2">
      <c r="B168" s="54">
        <v>32</v>
      </c>
      <c r="C168" s="54" t="s">
        <v>11</v>
      </c>
      <c r="D168" s="61">
        <v>116364.72</v>
      </c>
      <c r="E168" s="61">
        <f t="shared" si="16"/>
        <v>116364.72</v>
      </c>
      <c r="F168" s="69">
        <f t="shared" ref="F168:F171" si="53">F167</f>
        <v>102610.52</v>
      </c>
      <c r="G168" s="77">
        <f t="shared" si="17"/>
        <v>88.180094447870459</v>
      </c>
    </row>
    <row r="169" spans="2:7" s="67" customFormat="1" ht="15" customHeight="1" x14ac:dyDescent="0.25">
      <c r="B169" s="232" t="s">
        <v>191</v>
      </c>
      <c r="C169" s="232"/>
      <c r="D169" s="144">
        <v>116364.72</v>
      </c>
      <c r="E169" s="144">
        <f t="shared" si="16"/>
        <v>116364.72</v>
      </c>
      <c r="F169" s="145">
        <f t="shared" si="53"/>
        <v>102610.52</v>
      </c>
      <c r="G169" s="139">
        <f t="shared" si="17"/>
        <v>88.180094447870459</v>
      </c>
    </row>
    <row r="170" spans="2:7" s="67" customFormat="1" ht="15" customHeight="1" x14ac:dyDescent="0.25">
      <c r="B170" s="235" t="s">
        <v>136</v>
      </c>
      <c r="C170" s="235"/>
      <c r="D170" s="159">
        <v>116364.72</v>
      </c>
      <c r="E170" s="159">
        <f t="shared" si="16"/>
        <v>116364.72</v>
      </c>
      <c r="F170" s="166">
        <f t="shared" si="53"/>
        <v>102610.52</v>
      </c>
      <c r="G170" s="157">
        <f t="shared" si="17"/>
        <v>88.180094447870459</v>
      </c>
    </row>
    <row r="171" spans="2:7" s="67" customFormat="1" ht="15" customHeight="1" x14ac:dyDescent="0.25">
      <c r="B171" s="233" t="s">
        <v>172</v>
      </c>
      <c r="C171" s="233"/>
      <c r="D171" s="160">
        <v>116364.72</v>
      </c>
      <c r="E171" s="160">
        <f t="shared" si="16"/>
        <v>116364.72</v>
      </c>
      <c r="F171" s="167">
        <f t="shared" si="53"/>
        <v>102610.52</v>
      </c>
      <c r="G171" s="153">
        <f t="shared" si="17"/>
        <v>88.180094447870459</v>
      </c>
    </row>
    <row r="172" spans="2:7" ht="24.75" customHeight="1" x14ac:dyDescent="0.2">
      <c r="B172" s="230" t="s">
        <v>210</v>
      </c>
      <c r="C172" s="231"/>
      <c r="D172" s="151"/>
      <c r="E172" s="161"/>
      <c r="F172" s="162"/>
      <c r="G172" s="153"/>
    </row>
    <row r="173" spans="2:7" ht="15" customHeight="1" x14ac:dyDescent="0.2">
      <c r="B173" s="154" t="s">
        <v>124</v>
      </c>
      <c r="C173" s="154"/>
      <c r="D173" s="155"/>
      <c r="E173" s="163"/>
      <c r="F173" s="164"/>
      <c r="G173" s="157"/>
    </row>
    <row r="174" spans="2:7" ht="15" customHeight="1" x14ac:dyDescent="0.2">
      <c r="B174" s="140" t="s">
        <v>169</v>
      </c>
      <c r="C174" s="140"/>
      <c r="D174" s="141"/>
      <c r="E174" s="142"/>
      <c r="F174" s="143"/>
      <c r="G174" s="139"/>
    </row>
    <row r="175" spans="2:7" ht="15" customHeight="1" x14ac:dyDescent="0.2">
      <c r="B175" s="54">
        <v>32216</v>
      </c>
      <c r="C175" s="54" t="s">
        <v>211</v>
      </c>
      <c r="D175" s="61">
        <v>0</v>
      </c>
      <c r="E175" s="61">
        <f t="shared" si="16"/>
        <v>0</v>
      </c>
      <c r="F175" s="69">
        <v>1006.05</v>
      </c>
      <c r="G175" s="77">
        <v>0</v>
      </c>
    </row>
    <row r="176" spans="2:7" s="67" customFormat="1" ht="15" customHeight="1" x14ac:dyDescent="0.25">
      <c r="B176" s="55">
        <v>322</v>
      </c>
      <c r="C176" s="55" t="s">
        <v>82</v>
      </c>
      <c r="D176" s="59">
        <v>0</v>
      </c>
      <c r="E176" s="61">
        <f t="shared" si="16"/>
        <v>0</v>
      </c>
      <c r="F176" s="70">
        <f>F175</f>
        <v>1006.05</v>
      </c>
      <c r="G176" s="77">
        <v>0</v>
      </c>
    </row>
    <row r="177" spans="2:7" s="67" customFormat="1" ht="15" customHeight="1" x14ac:dyDescent="0.25">
      <c r="B177" s="55">
        <v>32</v>
      </c>
      <c r="C177" s="55" t="s">
        <v>11</v>
      </c>
      <c r="D177" s="59">
        <v>0</v>
      </c>
      <c r="E177" s="61">
        <f t="shared" ref="E177:E245" si="54">D177</f>
        <v>0</v>
      </c>
      <c r="F177" s="70">
        <f t="shared" ref="F177:F180" si="55">F176</f>
        <v>1006.05</v>
      </c>
      <c r="G177" s="77">
        <v>0</v>
      </c>
    </row>
    <row r="178" spans="2:7" s="67" customFormat="1" ht="15" customHeight="1" x14ac:dyDescent="0.25">
      <c r="B178" s="224" t="s">
        <v>171</v>
      </c>
      <c r="C178" s="225"/>
      <c r="D178" s="144">
        <v>0</v>
      </c>
      <c r="E178" s="142">
        <f t="shared" si="54"/>
        <v>0</v>
      </c>
      <c r="F178" s="145">
        <f t="shared" si="55"/>
        <v>1006.05</v>
      </c>
      <c r="G178" s="139">
        <v>0</v>
      </c>
    </row>
    <row r="179" spans="2:7" s="67" customFormat="1" ht="15" customHeight="1" x14ac:dyDescent="0.25">
      <c r="B179" s="226" t="s">
        <v>136</v>
      </c>
      <c r="C179" s="227"/>
      <c r="D179" s="159">
        <v>0</v>
      </c>
      <c r="E179" s="163">
        <f t="shared" si="54"/>
        <v>0</v>
      </c>
      <c r="F179" s="166">
        <f t="shared" si="55"/>
        <v>1006.05</v>
      </c>
      <c r="G179" s="157">
        <v>0</v>
      </c>
    </row>
    <row r="180" spans="2:7" s="67" customFormat="1" ht="24" customHeight="1" x14ac:dyDescent="0.25">
      <c r="B180" s="228" t="s">
        <v>212</v>
      </c>
      <c r="C180" s="229"/>
      <c r="D180" s="160">
        <v>0</v>
      </c>
      <c r="E180" s="161">
        <f t="shared" si="54"/>
        <v>0</v>
      </c>
      <c r="F180" s="167">
        <f t="shared" si="55"/>
        <v>1006.05</v>
      </c>
      <c r="G180" s="153">
        <v>0</v>
      </c>
    </row>
    <row r="181" spans="2:7" s="67" customFormat="1" ht="15" customHeight="1" thickBot="1" x14ac:dyDescent="0.3">
      <c r="B181" s="234" t="s">
        <v>173</v>
      </c>
      <c r="C181" s="234"/>
      <c r="D181" s="177">
        <f>D180+D171+D153</f>
        <v>136836.75</v>
      </c>
      <c r="E181" s="177">
        <f t="shared" si="54"/>
        <v>136836.75</v>
      </c>
      <c r="F181" s="177">
        <f>F178+F169+F160+F151+F139</f>
        <v>125695.38</v>
      </c>
      <c r="G181" s="178">
        <f t="shared" ref="G181:G245" si="56">F181/E181*100</f>
        <v>91.857910977862318</v>
      </c>
    </row>
    <row r="182" spans="2:7" ht="15" customHeight="1" x14ac:dyDescent="0.2">
      <c r="B182" s="172" t="s">
        <v>174</v>
      </c>
      <c r="C182" s="172"/>
      <c r="D182" s="173"/>
      <c r="E182" s="174"/>
      <c r="F182" s="175"/>
      <c r="G182" s="176"/>
    </row>
    <row r="183" spans="2:7" ht="15" customHeight="1" x14ac:dyDescent="0.2">
      <c r="B183" s="150" t="s">
        <v>175</v>
      </c>
      <c r="C183" s="150"/>
      <c r="D183" s="151"/>
      <c r="E183" s="161"/>
      <c r="F183" s="162"/>
      <c r="G183" s="153"/>
    </row>
    <row r="184" spans="2:7" ht="15" customHeight="1" x14ac:dyDescent="0.2">
      <c r="B184" s="154" t="s">
        <v>124</v>
      </c>
      <c r="C184" s="154"/>
      <c r="D184" s="155"/>
      <c r="E184" s="163"/>
      <c r="F184" s="164"/>
      <c r="G184" s="157"/>
    </row>
    <row r="185" spans="2:7" ht="15" customHeight="1" x14ac:dyDescent="0.2">
      <c r="B185" s="140" t="s">
        <v>176</v>
      </c>
      <c r="C185" s="140"/>
      <c r="D185" s="141"/>
      <c r="E185" s="142"/>
      <c r="F185" s="143"/>
      <c r="G185" s="139"/>
    </row>
    <row r="186" spans="2:7" ht="15" customHeight="1" x14ac:dyDescent="0.2">
      <c r="B186" s="73">
        <v>3111</v>
      </c>
      <c r="C186" s="54" t="s">
        <v>20</v>
      </c>
      <c r="D186" s="61">
        <v>2584</v>
      </c>
      <c r="E186" s="61">
        <f t="shared" si="54"/>
        <v>2584</v>
      </c>
      <c r="F186" s="69">
        <v>1420.19</v>
      </c>
      <c r="G186" s="77">
        <f t="shared" si="56"/>
        <v>54.960913312693506</v>
      </c>
    </row>
    <row r="187" spans="2:7" ht="15" customHeight="1" x14ac:dyDescent="0.2">
      <c r="B187" s="55">
        <v>311</v>
      </c>
      <c r="C187" s="55" t="s">
        <v>162</v>
      </c>
      <c r="D187" s="59">
        <v>2584.11</v>
      </c>
      <c r="E187" s="59">
        <f t="shared" si="54"/>
        <v>2584.11</v>
      </c>
      <c r="F187" s="70">
        <f>F186</f>
        <v>1420.19</v>
      </c>
      <c r="G187" s="77">
        <f t="shared" si="56"/>
        <v>54.958573744925722</v>
      </c>
    </row>
    <row r="188" spans="2:7" ht="15" customHeight="1" x14ac:dyDescent="0.2">
      <c r="B188" s="54">
        <v>3121</v>
      </c>
      <c r="C188" s="54" t="s">
        <v>70</v>
      </c>
      <c r="D188" s="61">
        <v>159.27000000000001</v>
      </c>
      <c r="E188" s="61">
        <f t="shared" si="54"/>
        <v>159.27000000000001</v>
      </c>
      <c r="F188" s="69">
        <v>113.32</v>
      </c>
      <c r="G188" s="77">
        <f t="shared" si="56"/>
        <v>71.149620141897401</v>
      </c>
    </row>
    <row r="189" spans="2:7" ht="15" customHeight="1" x14ac:dyDescent="0.2">
      <c r="B189" s="55">
        <v>312</v>
      </c>
      <c r="C189" s="55" t="s">
        <v>70</v>
      </c>
      <c r="D189" s="59">
        <v>159.27000000000001</v>
      </c>
      <c r="E189" s="59">
        <f t="shared" si="54"/>
        <v>159.27000000000001</v>
      </c>
      <c r="F189" s="70">
        <f>F188</f>
        <v>113.32</v>
      </c>
      <c r="G189" s="77">
        <f t="shared" si="56"/>
        <v>71.149620141897401</v>
      </c>
    </row>
    <row r="190" spans="2:7" ht="15" customHeight="1" x14ac:dyDescent="0.2">
      <c r="B190" s="73">
        <v>31321</v>
      </c>
      <c r="C190" s="54" t="s">
        <v>163</v>
      </c>
      <c r="D190" s="61">
        <v>424.71</v>
      </c>
      <c r="E190" s="61">
        <f t="shared" si="54"/>
        <v>424.71</v>
      </c>
      <c r="F190" s="69">
        <v>234.34</v>
      </c>
      <c r="G190" s="77">
        <f t="shared" si="56"/>
        <v>55.176473358291545</v>
      </c>
    </row>
    <row r="191" spans="2:7" ht="15" customHeight="1" x14ac:dyDescent="0.2">
      <c r="B191" s="55">
        <v>313</v>
      </c>
      <c r="C191" s="55" t="s">
        <v>71</v>
      </c>
      <c r="D191" s="59">
        <v>424.71</v>
      </c>
      <c r="E191" s="59">
        <f t="shared" si="54"/>
        <v>424.71</v>
      </c>
      <c r="F191" s="70">
        <f>F190</f>
        <v>234.34</v>
      </c>
      <c r="G191" s="77">
        <f t="shared" si="56"/>
        <v>55.176473358291545</v>
      </c>
    </row>
    <row r="192" spans="2:7" ht="15" customHeight="1" x14ac:dyDescent="0.2">
      <c r="B192" s="55">
        <v>31</v>
      </c>
      <c r="C192" s="55" t="s">
        <v>4</v>
      </c>
      <c r="D192" s="59">
        <f>D191+D189+D187</f>
        <v>3168.09</v>
      </c>
      <c r="E192" s="59">
        <f t="shared" si="54"/>
        <v>3168.09</v>
      </c>
      <c r="F192" s="59">
        <f t="shared" ref="F192" si="57">F191+F189+F187</f>
        <v>1767.85</v>
      </c>
      <c r="G192" s="77">
        <f t="shared" si="56"/>
        <v>55.801760682303851</v>
      </c>
    </row>
    <row r="193" spans="2:7" ht="15" customHeight="1" x14ac:dyDescent="0.2">
      <c r="B193" s="232" t="s">
        <v>177</v>
      </c>
      <c r="C193" s="232"/>
      <c r="D193" s="144">
        <f>D192</f>
        <v>3168.09</v>
      </c>
      <c r="E193" s="144">
        <f>E192</f>
        <v>3168.09</v>
      </c>
      <c r="F193" s="144">
        <f>F192</f>
        <v>1767.85</v>
      </c>
      <c r="G193" s="139">
        <f t="shared" si="56"/>
        <v>55.801760682303851</v>
      </c>
    </row>
    <row r="194" spans="2:7" ht="15" customHeight="1" x14ac:dyDescent="0.2">
      <c r="B194" s="235" t="s">
        <v>136</v>
      </c>
      <c r="C194" s="235"/>
      <c r="D194" s="159">
        <f>D193</f>
        <v>3168.09</v>
      </c>
      <c r="E194" s="159">
        <f t="shared" si="54"/>
        <v>3168.09</v>
      </c>
      <c r="F194" s="159">
        <f>F193</f>
        <v>1767.85</v>
      </c>
      <c r="G194" s="157">
        <f t="shared" si="56"/>
        <v>55.801760682303851</v>
      </c>
    </row>
    <row r="195" spans="2:7" ht="15" customHeight="1" x14ac:dyDescent="0.2">
      <c r="B195" s="233" t="s">
        <v>178</v>
      </c>
      <c r="C195" s="233"/>
      <c r="D195" s="160">
        <f>D194</f>
        <v>3168.09</v>
      </c>
      <c r="E195" s="160">
        <f t="shared" si="54"/>
        <v>3168.09</v>
      </c>
      <c r="F195" s="160">
        <f>F194</f>
        <v>1767.85</v>
      </c>
      <c r="G195" s="153">
        <f t="shared" si="56"/>
        <v>55.801760682303851</v>
      </c>
    </row>
    <row r="196" spans="2:7" ht="15" customHeight="1" x14ac:dyDescent="0.2">
      <c r="B196" s="150" t="s">
        <v>179</v>
      </c>
      <c r="C196" s="150"/>
      <c r="D196" s="151"/>
      <c r="E196" s="161"/>
      <c r="F196" s="162"/>
      <c r="G196" s="153"/>
    </row>
    <row r="197" spans="2:7" ht="15" customHeight="1" x14ac:dyDescent="0.2">
      <c r="B197" s="53" t="s">
        <v>124</v>
      </c>
      <c r="C197" s="53"/>
      <c r="D197" s="60"/>
      <c r="E197" s="61"/>
      <c r="F197" s="69"/>
      <c r="G197" s="77"/>
    </row>
    <row r="198" spans="2:7" ht="15" customHeight="1" x14ac:dyDescent="0.2">
      <c r="B198" s="140" t="s">
        <v>176</v>
      </c>
      <c r="C198" s="140"/>
      <c r="D198" s="141"/>
      <c r="E198" s="142"/>
      <c r="F198" s="143"/>
      <c r="G198" s="139"/>
    </row>
    <row r="199" spans="2:7" s="65" customFormat="1" ht="15" customHeight="1" x14ac:dyDescent="0.2">
      <c r="B199" s="54">
        <v>3211</v>
      </c>
      <c r="C199" s="54" t="s">
        <v>126</v>
      </c>
      <c r="D199" s="61">
        <v>0</v>
      </c>
      <c r="E199" s="61">
        <f>D199</f>
        <v>0</v>
      </c>
      <c r="F199" s="58">
        <v>6.64</v>
      </c>
      <c r="G199" s="77" t="e">
        <f>F199/E199*100</f>
        <v>#DIV/0!</v>
      </c>
    </row>
    <row r="200" spans="2:7" ht="15" customHeight="1" x14ac:dyDescent="0.2">
      <c r="B200" s="73">
        <v>3212</v>
      </c>
      <c r="C200" s="54" t="s">
        <v>73</v>
      </c>
      <c r="D200" s="61">
        <v>291.99</v>
      </c>
      <c r="E200" s="61">
        <f t="shared" si="54"/>
        <v>291.99</v>
      </c>
      <c r="F200" s="69">
        <v>86.28</v>
      </c>
      <c r="G200" s="77">
        <f t="shared" si="56"/>
        <v>29.54895715606699</v>
      </c>
    </row>
    <row r="201" spans="2:7" ht="15" customHeight="1" x14ac:dyDescent="0.2">
      <c r="B201" s="55">
        <v>321</v>
      </c>
      <c r="C201" s="55" t="s">
        <v>21</v>
      </c>
      <c r="D201" s="59">
        <v>291.99</v>
      </c>
      <c r="E201" s="59">
        <f t="shared" si="54"/>
        <v>291.99</v>
      </c>
      <c r="F201" s="70">
        <f>F200+F199</f>
        <v>92.92</v>
      </c>
      <c r="G201" s="77">
        <f t="shared" si="56"/>
        <v>31.823007637247851</v>
      </c>
    </row>
    <row r="202" spans="2:7" ht="15" customHeight="1" x14ac:dyDescent="0.2">
      <c r="B202" s="73">
        <v>3236</v>
      </c>
      <c r="C202" s="73" t="s">
        <v>79</v>
      </c>
      <c r="D202" s="61">
        <v>0</v>
      </c>
      <c r="E202" s="61">
        <v>0</v>
      </c>
      <c r="F202" s="69">
        <v>40</v>
      </c>
      <c r="G202" s="77" t="e">
        <f t="shared" si="56"/>
        <v>#DIV/0!</v>
      </c>
    </row>
    <row r="203" spans="2:7" ht="15" customHeight="1" x14ac:dyDescent="0.2">
      <c r="B203" s="55">
        <v>323</v>
      </c>
      <c r="C203" s="55" t="s">
        <v>132</v>
      </c>
      <c r="D203" s="70">
        <f>D202</f>
        <v>0</v>
      </c>
      <c r="E203" s="59">
        <f t="shared" ref="E203" si="58">D203</f>
        <v>0</v>
      </c>
      <c r="F203" s="59">
        <f>F202</f>
        <v>40</v>
      </c>
      <c r="G203" s="77" t="e">
        <f t="shared" si="56"/>
        <v>#DIV/0!</v>
      </c>
    </row>
    <row r="204" spans="2:7" ht="15" customHeight="1" x14ac:dyDescent="0.2">
      <c r="B204" s="55">
        <v>32</v>
      </c>
      <c r="C204" s="55" t="s">
        <v>11</v>
      </c>
      <c r="D204" s="59">
        <v>291.99</v>
      </c>
      <c r="E204" s="59">
        <f t="shared" si="54"/>
        <v>291.99</v>
      </c>
      <c r="F204" s="70">
        <f>F203+F201</f>
        <v>132.92000000000002</v>
      </c>
      <c r="G204" s="77">
        <f t="shared" si="56"/>
        <v>45.52210692146992</v>
      </c>
    </row>
    <row r="205" spans="2:7" ht="15" customHeight="1" x14ac:dyDescent="0.2">
      <c r="B205" s="232" t="s">
        <v>177</v>
      </c>
      <c r="C205" s="232"/>
      <c r="D205" s="144">
        <v>291.99</v>
      </c>
      <c r="E205" s="144">
        <f t="shared" si="54"/>
        <v>291.99</v>
      </c>
      <c r="F205" s="145">
        <f>F204</f>
        <v>132.92000000000002</v>
      </c>
      <c r="G205" s="139">
        <f t="shared" si="56"/>
        <v>45.52210692146992</v>
      </c>
    </row>
    <row r="206" spans="2:7" ht="15" customHeight="1" x14ac:dyDescent="0.2">
      <c r="B206" s="235" t="s">
        <v>136</v>
      </c>
      <c r="C206" s="235"/>
      <c r="D206" s="159">
        <v>291.99</v>
      </c>
      <c r="E206" s="159">
        <f t="shared" si="54"/>
        <v>291.99</v>
      </c>
      <c r="F206" s="166">
        <f t="shared" ref="F206:F207" si="59">F205</f>
        <v>132.92000000000002</v>
      </c>
      <c r="G206" s="157">
        <f t="shared" si="56"/>
        <v>45.52210692146992</v>
      </c>
    </row>
    <row r="207" spans="2:7" ht="15" customHeight="1" x14ac:dyDescent="0.2">
      <c r="B207" s="233" t="s">
        <v>221</v>
      </c>
      <c r="C207" s="233"/>
      <c r="D207" s="160">
        <v>291.99</v>
      </c>
      <c r="E207" s="160">
        <f t="shared" si="54"/>
        <v>291.99</v>
      </c>
      <c r="F207" s="167">
        <f t="shared" si="59"/>
        <v>132.92000000000002</v>
      </c>
      <c r="G207" s="153">
        <f t="shared" si="56"/>
        <v>45.52210692146992</v>
      </c>
    </row>
    <row r="208" spans="2:7" ht="15" customHeight="1" x14ac:dyDescent="0.2">
      <c r="B208" s="150" t="s">
        <v>180</v>
      </c>
      <c r="C208" s="150"/>
      <c r="D208" s="151"/>
      <c r="E208" s="161"/>
      <c r="F208" s="162"/>
      <c r="G208" s="153"/>
    </row>
    <row r="209" spans="2:7" ht="15" customHeight="1" x14ac:dyDescent="0.2">
      <c r="B209" s="154" t="s">
        <v>124</v>
      </c>
      <c r="C209" s="154"/>
      <c r="D209" s="155"/>
      <c r="E209" s="163"/>
      <c r="F209" s="164"/>
      <c r="G209" s="157"/>
    </row>
    <row r="210" spans="2:7" ht="15" customHeight="1" x14ac:dyDescent="0.2">
      <c r="B210" s="140" t="s">
        <v>161</v>
      </c>
      <c r="C210" s="140"/>
      <c r="D210" s="141"/>
      <c r="E210" s="142"/>
      <c r="F210" s="143"/>
      <c r="G210" s="139"/>
    </row>
    <row r="211" spans="2:7" ht="15" customHeight="1" x14ac:dyDescent="0.2">
      <c r="B211" s="73">
        <v>3111</v>
      </c>
      <c r="C211" s="54" t="s">
        <v>20</v>
      </c>
      <c r="D211" s="61">
        <v>15980.48</v>
      </c>
      <c r="E211" s="61">
        <f t="shared" si="54"/>
        <v>15980.48</v>
      </c>
      <c r="F211" s="69">
        <v>8567.17</v>
      </c>
      <c r="G211" s="77">
        <f t="shared" si="56"/>
        <v>53.610216964696932</v>
      </c>
    </row>
    <row r="212" spans="2:7" ht="15" customHeight="1" x14ac:dyDescent="0.2">
      <c r="B212" s="55">
        <v>311</v>
      </c>
      <c r="C212" s="55" t="s">
        <v>162</v>
      </c>
      <c r="D212" s="59">
        <v>15980.48</v>
      </c>
      <c r="E212" s="59">
        <f t="shared" si="54"/>
        <v>15980.48</v>
      </c>
      <c r="F212" s="70">
        <f>F211</f>
        <v>8567.17</v>
      </c>
      <c r="G212" s="77">
        <f t="shared" si="56"/>
        <v>53.610216964696932</v>
      </c>
    </row>
    <row r="213" spans="2:7" ht="15" customHeight="1" x14ac:dyDescent="0.2">
      <c r="B213" s="54">
        <v>3121</v>
      </c>
      <c r="C213" s="54" t="s">
        <v>70</v>
      </c>
      <c r="D213" s="61">
        <v>1327.23</v>
      </c>
      <c r="E213" s="61">
        <f t="shared" si="54"/>
        <v>1327.23</v>
      </c>
      <c r="F213" s="69">
        <v>986.68</v>
      </c>
      <c r="G213" s="77">
        <f t="shared" si="56"/>
        <v>74.341297288337358</v>
      </c>
    </row>
    <row r="214" spans="2:7" ht="15" customHeight="1" x14ac:dyDescent="0.2">
      <c r="B214" s="55">
        <v>312</v>
      </c>
      <c r="C214" s="55" t="s">
        <v>70</v>
      </c>
      <c r="D214" s="59">
        <v>1327.23</v>
      </c>
      <c r="E214" s="59">
        <f t="shared" si="54"/>
        <v>1327.23</v>
      </c>
      <c r="F214" s="70">
        <f>F213</f>
        <v>986.68</v>
      </c>
      <c r="G214" s="77">
        <f t="shared" si="56"/>
        <v>74.341297288337358</v>
      </c>
    </row>
    <row r="215" spans="2:7" ht="15" customHeight="1" x14ac:dyDescent="0.2">
      <c r="B215" s="73">
        <v>31321</v>
      </c>
      <c r="C215" s="54" t="s">
        <v>163</v>
      </c>
      <c r="D215" s="61">
        <v>2654.46</v>
      </c>
      <c r="E215" s="61">
        <f t="shared" si="54"/>
        <v>2654.46</v>
      </c>
      <c r="F215" s="69">
        <v>1413.59</v>
      </c>
      <c r="G215" s="77">
        <f t="shared" si="56"/>
        <v>53.253392403728064</v>
      </c>
    </row>
    <row r="216" spans="2:7" ht="15" customHeight="1" x14ac:dyDescent="0.2">
      <c r="B216" s="55">
        <v>313</v>
      </c>
      <c r="C216" s="55" t="s">
        <v>71</v>
      </c>
      <c r="D216" s="59">
        <v>2654.46</v>
      </c>
      <c r="E216" s="59">
        <f t="shared" si="54"/>
        <v>2654.46</v>
      </c>
      <c r="F216" s="70">
        <f>F215</f>
        <v>1413.59</v>
      </c>
      <c r="G216" s="77">
        <f t="shared" si="56"/>
        <v>53.253392403728064</v>
      </c>
    </row>
    <row r="217" spans="2:7" ht="15" customHeight="1" x14ac:dyDescent="0.2">
      <c r="B217" s="55">
        <v>31</v>
      </c>
      <c r="C217" s="55" t="s">
        <v>4</v>
      </c>
      <c r="D217" s="59">
        <f>D216+D214+D212</f>
        <v>19962.169999999998</v>
      </c>
      <c r="E217" s="59">
        <f t="shared" si="54"/>
        <v>19962.169999999998</v>
      </c>
      <c r="F217" s="59">
        <f t="shared" ref="F217" si="60">F216+F214+F212</f>
        <v>10967.44</v>
      </c>
      <c r="G217" s="77">
        <f t="shared" si="56"/>
        <v>54.941121130618576</v>
      </c>
    </row>
    <row r="218" spans="2:7" ht="15" customHeight="1" x14ac:dyDescent="0.2">
      <c r="B218" s="232" t="s">
        <v>164</v>
      </c>
      <c r="C218" s="232"/>
      <c r="D218" s="144">
        <f>D217</f>
        <v>19962.169999999998</v>
      </c>
      <c r="E218" s="144">
        <f t="shared" si="54"/>
        <v>19962.169999999998</v>
      </c>
      <c r="F218" s="144">
        <f t="shared" ref="F218" si="61">F217</f>
        <v>10967.44</v>
      </c>
      <c r="G218" s="139">
        <f t="shared" si="56"/>
        <v>54.941121130618576</v>
      </c>
    </row>
    <row r="219" spans="2:7" ht="15" customHeight="1" x14ac:dyDescent="0.2">
      <c r="B219" s="140" t="s">
        <v>213</v>
      </c>
      <c r="C219" s="140"/>
      <c r="D219" s="141"/>
      <c r="E219" s="142">
        <f t="shared" si="54"/>
        <v>0</v>
      </c>
      <c r="F219" s="143"/>
      <c r="G219" s="139"/>
    </row>
    <row r="220" spans="2:7" ht="15" customHeight="1" x14ac:dyDescent="0.2">
      <c r="B220" s="73">
        <v>3111</v>
      </c>
      <c r="C220" s="54" t="s">
        <v>20</v>
      </c>
      <c r="D220" s="61">
        <v>0</v>
      </c>
      <c r="E220" s="61">
        <f t="shared" si="54"/>
        <v>0</v>
      </c>
      <c r="F220" s="69">
        <v>0</v>
      </c>
      <c r="G220" s="77">
        <v>0</v>
      </c>
    </row>
    <row r="221" spans="2:7" ht="15" customHeight="1" x14ac:dyDescent="0.2">
      <c r="B221" s="55">
        <v>311</v>
      </c>
      <c r="C221" s="55" t="s">
        <v>162</v>
      </c>
      <c r="D221" s="59">
        <v>0</v>
      </c>
      <c r="E221" s="61">
        <f t="shared" si="54"/>
        <v>0</v>
      </c>
      <c r="F221" s="70">
        <v>0</v>
      </c>
      <c r="G221" s="77">
        <v>0</v>
      </c>
    </row>
    <row r="222" spans="2:7" ht="15" customHeight="1" x14ac:dyDescent="0.2">
      <c r="B222" s="54">
        <v>3121</v>
      </c>
      <c r="C222" s="54" t="s">
        <v>70</v>
      </c>
      <c r="D222" s="61">
        <v>0</v>
      </c>
      <c r="E222" s="61">
        <f t="shared" si="54"/>
        <v>0</v>
      </c>
      <c r="F222" s="69">
        <v>0</v>
      </c>
      <c r="G222" s="77">
        <v>0</v>
      </c>
    </row>
    <row r="223" spans="2:7" ht="15" customHeight="1" x14ac:dyDescent="0.2">
      <c r="B223" s="55">
        <v>312</v>
      </c>
      <c r="C223" s="55" t="s">
        <v>70</v>
      </c>
      <c r="D223" s="59">
        <v>0</v>
      </c>
      <c r="E223" s="61">
        <f t="shared" si="54"/>
        <v>0</v>
      </c>
      <c r="F223" s="70">
        <v>0</v>
      </c>
      <c r="G223" s="77">
        <v>0</v>
      </c>
    </row>
    <row r="224" spans="2:7" ht="15" customHeight="1" x14ac:dyDescent="0.2">
      <c r="B224" s="73">
        <v>31321</v>
      </c>
      <c r="C224" s="54" t="s">
        <v>163</v>
      </c>
      <c r="D224" s="61">
        <v>0</v>
      </c>
      <c r="E224" s="61">
        <f t="shared" si="54"/>
        <v>0</v>
      </c>
      <c r="F224" s="69">
        <v>0</v>
      </c>
      <c r="G224" s="77">
        <v>0</v>
      </c>
    </row>
    <row r="225" spans="2:7" ht="15" customHeight="1" x14ac:dyDescent="0.2">
      <c r="B225" s="55">
        <v>313</v>
      </c>
      <c r="C225" s="55" t="s">
        <v>71</v>
      </c>
      <c r="D225" s="59">
        <v>0</v>
      </c>
      <c r="E225" s="61">
        <f t="shared" si="54"/>
        <v>0</v>
      </c>
      <c r="F225" s="70">
        <v>0</v>
      </c>
      <c r="G225" s="77">
        <v>0</v>
      </c>
    </row>
    <row r="226" spans="2:7" ht="15" customHeight="1" x14ac:dyDescent="0.2">
      <c r="B226" s="55">
        <v>31</v>
      </c>
      <c r="C226" s="55" t="s">
        <v>4</v>
      </c>
      <c r="D226" s="59">
        <f>D225+D223+D221</f>
        <v>0</v>
      </c>
      <c r="E226" s="61">
        <f t="shared" si="54"/>
        <v>0</v>
      </c>
      <c r="F226" s="59">
        <v>0</v>
      </c>
      <c r="G226" s="77">
        <v>0</v>
      </c>
    </row>
    <row r="227" spans="2:7" ht="15" customHeight="1" x14ac:dyDescent="0.2">
      <c r="B227" s="232" t="s">
        <v>214</v>
      </c>
      <c r="C227" s="232"/>
      <c r="D227" s="144">
        <f>D226</f>
        <v>0</v>
      </c>
      <c r="E227" s="142">
        <f t="shared" si="54"/>
        <v>0</v>
      </c>
      <c r="F227" s="144">
        <f t="shared" ref="F227" si="62">F226</f>
        <v>0</v>
      </c>
      <c r="G227" s="139">
        <v>0</v>
      </c>
    </row>
    <row r="228" spans="2:7" ht="15" customHeight="1" x14ac:dyDescent="0.2">
      <c r="B228" s="235" t="s">
        <v>136</v>
      </c>
      <c r="C228" s="235"/>
      <c r="D228" s="159">
        <f>D227+D225+D223+D218</f>
        <v>19962.169999999998</v>
      </c>
      <c r="E228" s="163">
        <f t="shared" si="54"/>
        <v>19962.169999999998</v>
      </c>
      <c r="F228" s="159">
        <f>F227+F218</f>
        <v>10967.44</v>
      </c>
      <c r="G228" s="157">
        <f t="shared" si="56"/>
        <v>54.941121130618576</v>
      </c>
    </row>
    <row r="229" spans="2:7" ht="15" customHeight="1" x14ac:dyDescent="0.2">
      <c r="B229" s="233" t="s">
        <v>181</v>
      </c>
      <c r="C229" s="233"/>
      <c r="D229" s="160">
        <f>D228+D226+D224+D219</f>
        <v>19962.169999999998</v>
      </c>
      <c r="E229" s="161">
        <f t="shared" si="54"/>
        <v>19962.169999999998</v>
      </c>
      <c r="F229" s="160">
        <f>F228+F219</f>
        <v>10967.44</v>
      </c>
      <c r="G229" s="153">
        <f t="shared" si="56"/>
        <v>54.941121130618576</v>
      </c>
    </row>
    <row r="230" spans="2:7" ht="15" customHeight="1" x14ac:dyDescent="0.2">
      <c r="B230" s="150" t="s">
        <v>215</v>
      </c>
      <c r="C230" s="150"/>
      <c r="D230" s="151"/>
      <c r="E230" s="161"/>
      <c r="F230" s="162"/>
      <c r="G230" s="153"/>
    </row>
    <row r="231" spans="2:7" ht="15" customHeight="1" x14ac:dyDescent="0.2">
      <c r="B231" s="154" t="s">
        <v>124</v>
      </c>
      <c r="C231" s="154"/>
      <c r="D231" s="155"/>
      <c r="E231" s="163"/>
      <c r="F231" s="164"/>
      <c r="G231" s="157"/>
    </row>
    <row r="232" spans="2:7" ht="15" customHeight="1" x14ac:dyDescent="0.2">
      <c r="B232" s="140" t="s">
        <v>161</v>
      </c>
      <c r="C232" s="140"/>
      <c r="D232" s="141"/>
      <c r="E232" s="142"/>
      <c r="F232" s="143"/>
      <c r="G232" s="139"/>
    </row>
    <row r="233" spans="2:7" s="65" customFormat="1" ht="15" customHeight="1" x14ac:dyDescent="0.2">
      <c r="B233" s="54">
        <v>3211</v>
      </c>
      <c r="C233" s="54" t="s">
        <v>126</v>
      </c>
      <c r="D233" s="61">
        <v>0</v>
      </c>
      <c r="E233" s="61">
        <f>D233</f>
        <v>0</v>
      </c>
      <c r="F233" s="58">
        <v>19.899999999999999</v>
      </c>
      <c r="G233" s="77" t="e">
        <f>F233/E233*100</f>
        <v>#DIV/0!</v>
      </c>
    </row>
    <row r="234" spans="2:7" ht="15" customHeight="1" x14ac:dyDescent="0.2">
      <c r="B234" s="73">
        <v>3212</v>
      </c>
      <c r="C234" s="54" t="s">
        <v>73</v>
      </c>
      <c r="D234" s="61">
        <v>915.79</v>
      </c>
      <c r="E234" s="61">
        <f t="shared" si="54"/>
        <v>915.79</v>
      </c>
      <c r="F234" s="69">
        <v>520.4</v>
      </c>
      <c r="G234" s="77">
        <f t="shared" si="56"/>
        <v>56.825254698129477</v>
      </c>
    </row>
    <row r="235" spans="2:7" ht="15" customHeight="1" x14ac:dyDescent="0.2">
      <c r="B235" s="55">
        <v>321</v>
      </c>
      <c r="C235" s="55" t="s">
        <v>21</v>
      </c>
      <c r="D235" s="59">
        <v>915.79</v>
      </c>
      <c r="E235" s="59">
        <f t="shared" si="54"/>
        <v>915.79</v>
      </c>
      <c r="F235" s="70">
        <f>F234+F233</f>
        <v>540.29999999999995</v>
      </c>
      <c r="G235" s="77">
        <f t="shared" si="56"/>
        <v>58.998241955033357</v>
      </c>
    </row>
    <row r="236" spans="2:7" ht="15" customHeight="1" x14ac:dyDescent="0.2">
      <c r="B236" s="55">
        <v>32</v>
      </c>
      <c r="C236" s="55" t="s">
        <v>11</v>
      </c>
      <c r="D236" s="59">
        <v>915.79</v>
      </c>
      <c r="E236" s="59">
        <f t="shared" si="54"/>
        <v>915.79</v>
      </c>
      <c r="F236" s="70">
        <f>F235</f>
        <v>540.29999999999995</v>
      </c>
      <c r="G236" s="77">
        <f t="shared" si="56"/>
        <v>58.998241955033357</v>
      </c>
    </row>
    <row r="237" spans="2:7" ht="15" customHeight="1" x14ac:dyDescent="0.2">
      <c r="B237" s="232" t="s">
        <v>164</v>
      </c>
      <c r="C237" s="232"/>
      <c r="D237" s="144">
        <f>D236</f>
        <v>915.79</v>
      </c>
      <c r="E237" s="144">
        <f t="shared" si="54"/>
        <v>915.79</v>
      </c>
      <c r="F237" s="144">
        <f t="shared" ref="F237" si="63">F236</f>
        <v>540.29999999999995</v>
      </c>
      <c r="G237" s="139">
        <f t="shared" ref="G237" si="64">F237/E237*100</f>
        <v>58.998241955033357</v>
      </c>
    </row>
    <row r="238" spans="2:7" ht="15" customHeight="1" x14ac:dyDescent="0.2">
      <c r="B238" s="53" t="s">
        <v>213</v>
      </c>
      <c r="C238" s="53"/>
      <c r="D238" s="60"/>
      <c r="E238" s="61">
        <f t="shared" si="54"/>
        <v>0</v>
      </c>
      <c r="F238" s="69"/>
      <c r="G238" s="77"/>
    </row>
    <row r="239" spans="2:7" ht="15" customHeight="1" x14ac:dyDescent="0.2">
      <c r="B239" s="73">
        <v>3212</v>
      </c>
      <c r="C239" s="54" t="s">
        <v>73</v>
      </c>
      <c r="D239" s="61">
        <v>0</v>
      </c>
      <c r="E239" s="61">
        <f t="shared" si="54"/>
        <v>0</v>
      </c>
      <c r="F239" s="69">
        <v>0</v>
      </c>
      <c r="G239" s="77">
        <v>0</v>
      </c>
    </row>
    <row r="240" spans="2:7" ht="15" customHeight="1" x14ac:dyDescent="0.2">
      <c r="B240" s="55">
        <v>321</v>
      </c>
      <c r="C240" s="55" t="s">
        <v>21</v>
      </c>
      <c r="D240" s="59">
        <v>0</v>
      </c>
      <c r="E240" s="61">
        <f t="shared" si="54"/>
        <v>0</v>
      </c>
      <c r="F240" s="70">
        <v>0</v>
      </c>
      <c r="G240" s="77">
        <v>0</v>
      </c>
    </row>
    <row r="241" spans="2:7" ht="15" customHeight="1" x14ac:dyDescent="0.2">
      <c r="B241" s="55">
        <v>32</v>
      </c>
      <c r="C241" s="55" t="s">
        <v>11</v>
      </c>
      <c r="D241" s="59">
        <v>0</v>
      </c>
      <c r="E241" s="61">
        <f t="shared" si="54"/>
        <v>0</v>
      </c>
      <c r="F241" s="70">
        <v>0</v>
      </c>
      <c r="G241" s="77">
        <v>0</v>
      </c>
    </row>
    <row r="242" spans="2:7" ht="15" customHeight="1" x14ac:dyDescent="0.2">
      <c r="B242" s="222" t="s">
        <v>214</v>
      </c>
      <c r="C242" s="222"/>
      <c r="D242" s="59">
        <v>0</v>
      </c>
      <c r="E242" s="61">
        <f t="shared" si="54"/>
        <v>0</v>
      </c>
      <c r="F242" s="70">
        <v>0</v>
      </c>
      <c r="G242" s="77">
        <v>0</v>
      </c>
    </row>
    <row r="243" spans="2:7" ht="15" customHeight="1" x14ac:dyDescent="0.2">
      <c r="B243" s="235" t="s">
        <v>136</v>
      </c>
      <c r="C243" s="235"/>
      <c r="D243" s="159">
        <f>D242+D236</f>
        <v>915.79</v>
      </c>
      <c r="E243" s="159">
        <f t="shared" si="54"/>
        <v>915.79</v>
      </c>
      <c r="F243" s="159">
        <f t="shared" ref="F243" si="65">F242+F236</f>
        <v>540.29999999999995</v>
      </c>
      <c r="G243" s="157">
        <f t="shared" si="56"/>
        <v>58.998241955033357</v>
      </c>
    </row>
    <row r="244" spans="2:7" ht="15" customHeight="1" x14ac:dyDescent="0.2">
      <c r="B244" s="233" t="s">
        <v>182</v>
      </c>
      <c r="C244" s="233"/>
      <c r="D244" s="160">
        <f>D243+D238</f>
        <v>915.79</v>
      </c>
      <c r="E244" s="160">
        <f t="shared" si="54"/>
        <v>915.79</v>
      </c>
      <c r="F244" s="160">
        <f t="shared" ref="F244" si="66">F243+F238</f>
        <v>540.29999999999995</v>
      </c>
      <c r="G244" s="153">
        <f t="shared" si="56"/>
        <v>58.998241955033357</v>
      </c>
    </row>
    <row r="245" spans="2:7" ht="15" customHeight="1" thickBot="1" x14ac:dyDescent="0.25">
      <c r="B245" s="234" t="s">
        <v>183</v>
      </c>
      <c r="C245" s="234"/>
      <c r="D245" s="177">
        <v>24338.05</v>
      </c>
      <c r="E245" s="177">
        <f t="shared" si="54"/>
        <v>24338.05</v>
      </c>
      <c r="F245" s="180">
        <f>F237+F218+F205+F193</f>
        <v>13408.51</v>
      </c>
      <c r="G245" s="178">
        <f t="shared" si="56"/>
        <v>55.092786809132207</v>
      </c>
    </row>
    <row r="246" spans="2:7" ht="15" customHeight="1" x14ac:dyDescent="0.2">
      <c r="B246" s="172" t="s">
        <v>184</v>
      </c>
      <c r="C246" s="172"/>
      <c r="D246" s="173"/>
      <c r="E246" s="174"/>
      <c r="F246" s="175"/>
      <c r="G246" s="176"/>
    </row>
    <row r="247" spans="2:7" ht="15" customHeight="1" x14ac:dyDescent="0.2">
      <c r="B247" s="150" t="s">
        <v>185</v>
      </c>
      <c r="C247" s="150"/>
      <c r="D247" s="151"/>
      <c r="E247" s="161"/>
      <c r="F247" s="162"/>
      <c r="G247" s="153"/>
    </row>
    <row r="248" spans="2:7" ht="15" customHeight="1" x14ac:dyDescent="0.2">
      <c r="B248" s="154" t="s">
        <v>124</v>
      </c>
      <c r="C248" s="154"/>
      <c r="D248" s="155"/>
      <c r="E248" s="163"/>
      <c r="F248" s="164"/>
      <c r="G248" s="157"/>
    </row>
    <row r="249" spans="2:7" ht="15" customHeight="1" x14ac:dyDescent="0.2">
      <c r="B249" s="53" t="s">
        <v>176</v>
      </c>
      <c r="C249" s="53"/>
      <c r="D249" s="60"/>
      <c r="E249" s="61"/>
      <c r="F249" s="69"/>
      <c r="G249" s="77"/>
    </row>
    <row r="250" spans="2:7" ht="15" customHeight="1" x14ac:dyDescent="0.2">
      <c r="B250" s="54">
        <v>3222</v>
      </c>
      <c r="C250" s="54" t="s">
        <v>85</v>
      </c>
      <c r="D250" s="61">
        <v>0</v>
      </c>
      <c r="E250" s="61">
        <f t="shared" ref="E250:E309" si="67">D250</f>
        <v>0</v>
      </c>
      <c r="F250" s="69">
        <v>0</v>
      </c>
      <c r="G250" s="77" t="e">
        <f t="shared" ref="G250:G309" si="68">F250/E250*100</f>
        <v>#DIV/0!</v>
      </c>
    </row>
    <row r="251" spans="2:7" ht="15" customHeight="1" x14ac:dyDescent="0.2">
      <c r="B251" s="55">
        <v>322</v>
      </c>
      <c r="C251" s="55" t="s">
        <v>170</v>
      </c>
      <c r="D251" s="61">
        <v>0</v>
      </c>
      <c r="E251" s="61">
        <f t="shared" si="67"/>
        <v>0</v>
      </c>
      <c r="F251" s="69">
        <v>0</v>
      </c>
      <c r="G251" s="77" t="e">
        <f t="shared" si="68"/>
        <v>#DIV/0!</v>
      </c>
    </row>
    <row r="252" spans="2:7" ht="15" customHeight="1" x14ac:dyDescent="0.2">
      <c r="B252" s="55">
        <v>32</v>
      </c>
      <c r="C252" s="55" t="s">
        <v>11</v>
      </c>
      <c r="D252" s="61">
        <v>0</v>
      </c>
      <c r="E252" s="61">
        <f t="shared" si="67"/>
        <v>0</v>
      </c>
      <c r="F252" s="69">
        <v>0</v>
      </c>
      <c r="G252" s="77" t="e">
        <f t="shared" si="68"/>
        <v>#DIV/0!</v>
      </c>
    </row>
    <row r="253" spans="2:7" ht="15" customHeight="1" x14ac:dyDescent="0.2">
      <c r="B253" s="222" t="s">
        <v>177</v>
      </c>
      <c r="C253" s="222"/>
      <c r="D253" s="61">
        <v>0</v>
      </c>
      <c r="E253" s="61">
        <f t="shared" si="67"/>
        <v>0</v>
      </c>
      <c r="F253" s="69">
        <v>0</v>
      </c>
      <c r="G253" s="77" t="e">
        <f t="shared" si="68"/>
        <v>#DIV/0!</v>
      </c>
    </row>
    <row r="254" spans="2:7" ht="15" customHeight="1" x14ac:dyDescent="0.2">
      <c r="B254" s="235" t="s">
        <v>136</v>
      </c>
      <c r="C254" s="235"/>
      <c r="D254" s="163">
        <v>0</v>
      </c>
      <c r="E254" s="163">
        <f t="shared" si="67"/>
        <v>0</v>
      </c>
      <c r="F254" s="164">
        <v>0</v>
      </c>
      <c r="G254" s="157" t="e">
        <f t="shared" si="68"/>
        <v>#DIV/0!</v>
      </c>
    </row>
    <row r="255" spans="2:7" ht="15" customHeight="1" x14ac:dyDescent="0.2">
      <c r="B255" s="233" t="s">
        <v>186</v>
      </c>
      <c r="C255" s="233"/>
      <c r="D255" s="161">
        <v>0</v>
      </c>
      <c r="E255" s="161">
        <f t="shared" si="67"/>
        <v>0</v>
      </c>
      <c r="F255" s="162">
        <v>0</v>
      </c>
      <c r="G255" s="153" t="e">
        <f t="shared" si="68"/>
        <v>#DIV/0!</v>
      </c>
    </row>
    <row r="256" spans="2:7" ht="15" customHeight="1" thickBot="1" x14ac:dyDescent="0.25">
      <c r="B256" s="234" t="s">
        <v>187</v>
      </c>
      <c r="C256" s="234"/>
      <c r="D256" s="183">
        <v>0</v>
      </c>
      <c r="E256" s="183">
        <f t="shared" si="67"/>
        <v>0</v>
      </c>
      <c r="F256" s="184">
        <v>0</v>
      </c>
      <c r="G256" s="178" t="e">
        <f t="shared" si="68"/>
        <v>#DIV/0!</v>
      </c>
    </row>
    <row r="257" spans="2:7" ht="15" customHeight="1" x14ac:dyDescent="0.2">
      <c r="B257" s="172" t="s">
        <v>188</v>
      </c>
      <c r="C257" s="172"/>
      <c r="D257" s="181"/>
      <c r="E257" s="174"/>
      <c r="F257" s="182"/>
      <c r="G257" s="176"/>
    </row>
    <row r="258" spans="2:7" ht="15" customHeight="1" x14ac:dyDescent="0.2">
      <c r="B258" s="150" t="s">
        <v>189</v>
      </c>
      <c r="C258" s="150"/>
      <c r="D258" s="160"/>
      <c r="E258" s="161"/>
      <c r="F258" s="167"/>
      <c r="G258" s="153"/>
    </row>
    <row r="259" spans="2:7" ht="15" customHeight="1" x14ac:dyDescent="0.2">
      <c r="B259" s="154" t="s">
        <v>124</v>
      </c>
      <c r="C259" s="154"/>
      <c r="D259" s="155"/>
      <c r="E259" s="163"/>
      <c r="F259" s="164"/>
      <c r="G259" s="157"/>
    </row>
    <row r="260" spans="2:7" ht="15" customHeight="1" x14ac:dyDescent="0.2">
      <c r="B260" s="140" t="s">
        <v>190</v>
      </c>
      <c r="C260" s="140"/>
      <c r="D260" s="141"/>
      <c r="E260" s="142"/>
      <c r="F260" s="143"/>
      <c r="G260" s="139"/>
    </row>
    <row r="261" spans="2:7" ht="15" customHeight="1" x14ac:dyDescent="0.2">
      <c r="B261" s="73">
        <v>3111</v>
      </c>
      <c r="C261" s="54" t="s">
        <v>20</v>
      </c>
      <c r="D261" s="61">
        <v>1452031.51</v>
      </c>
      <c r="E261" s="61">
        <f t="shared" si="67"/>
        <v>1452031.51</v>
      </c>
      <c r="F261" s="69">
        <v>1417433.6</v>
      </c>
      <c r="G261" s="77">
        <f t="shared" si="68"/>
        <v>97.617275536947545</v>
      </c>
    </row>
    <row r="262" spans="2:7" ht="15" customHeight="1" x14ac:dyDescent="0.2">
      <c r="B262" s="55">
        <v>311</v>
      </c>
      <c r="C262" s="55" t="s">
        <v>162</v>
      </c>
      <c r="D262" s="59">
        <f>D261</f>
        <v>1452031.51</v>
      </c>
      <c r="E262" s="59">
        <f t="shared" ref="E262:F262" si="69">E261</f>
        <v>1452031.51</v>
      </c>
      <c r="F262" s="59">
        <f t="shared" si="69"/>
        <v>1417433.6</v>
      </c>
      <c r="G262" s="77">
        <f t="shared" si="68"/>
        <v>97.617275536947545</v>
      </c>
    </row>
    <row r="263" spans="2:7" ht="15" customHeight="1" x14ac:dyDescent="0.2">
      <c r="B263" s="54">
        <v>3121</v>
      </c>
      <c r="C263" s="54" t="s">
        <v>70</v>
      </c>
      <c r="D263" s="61">
        <v>60000</v>
      </c>
      <c r="E263" s="61">
        <f t="shared" si="67"/>
        <v>60000</v>
      </c>
      <c r="F263" s="69">
        <v>55506.49</v>
      </c>
      <c r="G263" s="77">
        <f t="shared" si="68"/>
        <v>92.510816666666656</v>
      </c>
    </row>
    <row r="264" spans="2:7" ht="15" customHeight="1" x14ac:dyDescent="0.2">
      <c r="B264" s="55">
        <v>312</v>
      </c>
      <c r="C264" s="55" t="s">
        <v>70</v>
      </c>
      <c r="D264" s="59">
        <f>D263</f>
        <v>60000</v>
      </c>
      <c r="E264" s="59">
        <f>E263</f>
        <v>60000</v>
      </c>
      <c r="F264" s="59">
        <f>F263</f>
        <v>55506.49</v>
      </c>
      <c r="G264" s="77">
        <f t="shared" si="68"/>
        <v>92.510816666666656</v>
      </c>
    </row>
    <row r="265" spans="2:7" ht="15" customHeight="1" x14ac:dyDescent="0.2">
      <c r="B265" s="73">
        <v>31321</v>
      </c>
      <c r="C265" s="54" t="s">
        <v>163</v>
      </c>
      <c r="D265" s="61">
        <v>235580.52</v>
      </c>
      <c r="E265" s="61">
        <f t="shared" si="67"/>
        <v>235580.52</v>
      </c>
      <c r="F265" s="69">
        <v>228762.18</v>
      </c>
      <c r="G265" s="77">
        <f t="shared" si="68"/>
        <v>97.105728436290065</v>
      </c>
    </row>
    <row r="266" spans="2:7" ht="15" customHeight="1" x14ac:dyDescent="0.2">
      <c r="B266" s="55">
        <v>313</v>
      </c>
      <c r="C266" s="55" t="s">
        <v>71</v>
      </c>
      <c r="D266" s="59">
        <f>D265</f>
        <v>235580.52</v>
      </c>
      <c r="E266" s="59">
        <f t="shared" ref="E266:F266" si="70">E265</f>
        <v>235580.52</v>
      </c>
      <c r="F266" s="59">
        <f t="shared" si="70"/>
        <v>228762.18</v>
      </c>
      <c r="G266" s="77">
        <f t="shared" si="68"/>
        <v>97.105728436290065</v>
      </c>
    </row>
    <row r="267" spans="2:7" ht="15" customHeight="1" x14ac:dyDescent="0.2">
      <c r="B267" s="55">
        <v>31</v>
      </c>
      <c r="C267" s="55" t="s">
        <v>4</v>
      </c>
      <c r="D267" s="59">
        <f>D266+D264+D262</f>
        <v>1747612.03</v>
      </c>
      <c r="E267" s="59">
        <f t="shared" si="67"/>
        <v>1747612.03</v>
      </c>
      <c r="F267" s="59">
        <f t="shared" ref="F267" si="71">F266+F264+F262</f>
        <v>1701702.27</v>
      </c>
      <c r="G267" s="77">
        <f t="shared" si="68"/>
        <v>97.373000459375419</v>
      </c>
    </row>
    <row r="268" spans="2:7" ht="15" customHeight="1" x14ac:dyDescent="0.2">
      <c r="B268" s="232" t="s">
        <v>191</v>
      </c>
      <c r="C268" s="232"/>
      <c r="D268" s="144">
        <f>D267</f>
        <v>1747612.03</v>
      </c>
      <c r="E268" s="144">
        <f>E267</f>
        <v>1747612.03</v>
      </c>
      <c r="F268" s="144">
        <f>F267</f>
        <v>1701702.27</v>
      </c>
      <c r="G268" s="139">
        <f t="shared" si="68"/>
        <v>97.373000459375419</v>
      </c>
    </row>
    <row r="269" spans="2:7" ht="15" customHeight="1" x14ac:dyDescent="0.2">
      <c r="B269" s="235" t="s">
        <v>136</v>
      </c>
      <c r="C269" s="235"/>
      <c r="D269" s="159">
        <f t="shared" ref="D269:D270" si="72">D268</f>
        <v>1747612.03</v>
      </c>
      <c r="E269" s="159">
        <f t="shared" ref="E269:E270" si="73">E268</f>
        <v>1747612.03</v>
      </c>
      <c r="F269" s="159">
        <f t="shared" ref="F269:F270" si="74">F268</f>
        <v>1701702.27</v>
      </c>
      <c r="G269" s="157">
        <f t="shared" si="68"/>
        <v>97.373000459375419</v>
      </c>
    </row>
    <row r="270" spans="2:7" ht="15" customHeight="1" x14ac:dyDescent="0.2">
      <c r="B270" s="233" t="s">
        <v>192</v>
      </c>
      <c r="C270" s="233"/>
      <c r="D270" s="160">
        <f t="shared" si="72"/>
        <v>1747612.03</v>
      </c>
      <c r="E270" s="160">
        <f t="shared" si="73"/>
        <v>1747612.03</v>
      </c>
      <c r="F270" s="160">
        <f t="shared" si="74"/>
        <v>1701702.27</v>
      </c>
      <c r="G270" s="153">
        <f t="shared" si="68"/>
        <v>97.373000459375419</v>
      </c>
    </row>
    <row r="271" spans="2:7" ht="15" customHeight="1" x14ac:dyDescent="0.2">
      <c r="B271" s="150" t="s">
        <v>193</v>
      </c>
      <c r="C271" s="150"/>
      <c r="D271" s="151"/>
      <c r="E271" s="161"/>
      <c r="F271" s="162"/>
      <c r="G271" s="153"/>
    </row>
    <row r="272" spans="2:7" ht="15" customHeight="1" x14ac:dyDescent="0.2">
      <c r="B272" s="154" t="s">
        <v>124</v>
      </c>
      <c r="C272" s="154"/>
      <c r="D272" s="155"/>
      <c r="E272" s="163"/>
      <c r="F272" s="164"/>
      <c r="G272" s="157"/>
    </row>
    <row r="273" spans="2:7" ht="15" customHeight="1" x14ac:dyDescent="0.2">
      <c r="B273" s="140" t="s">
        <v>190</v>
      </c>
      <c r="C273" s="140"/>
      <c r="D273" s="141"/>
      <c r="E273" s="142"/>
      <c r="F273" s="143"/>
      <c r="G273" s="139"/>
    </row>
    <row r="274" spans="2:7" ht="15" customHeight="1" x14ac:dyDescent="0.2">
      <c r="B274" s="73">
        <v>3212</v>
      </c>
      <c r="C274" s="54" t="s">
        <v>73</v>
      </c>
      <c r="D274" s="61">
        <v>40000</v>
      </c>
      <c r="E274" s="61">
        <f t="shared" si="67"/>
        <v>40000</v>
      </c>
      <c r="F274" s="69">
        <v>28042.95</v>
      </c>
      <c r="G274" s="77">
        <f t="shared" si="68"/>
        <v>70.107375000000005</v>
      </c>
    </row>
    <row r="275" spans="2:7" ht="15" customHeight="1" x14ac:dyDescent="0.2">
      <c r="B275" s="55">
        <v>321</v>
      </c>
      <c r="C275" s="55" t="s">
        <v>21</v>
      </c>
      <c r="D275" s="59">
        <f>D274</f>
        <v>40000</v>
      </c>
      <c r="E275" s="59">
        <f t="shared" ref="E275:F275" si="75">E274</f>
        <v>40000</v>
      </c>
      <c r="F275" s="59">
        <f t="shared" si="75"/>
        <v>28042.95</v>
      </c>
      <c r="G275" s="77">
        <f t="shared" si="68"/>
        <v>70.107375000000005</v>
      </c>
    </row>
    <row r="276" spans="2:7" ht="15" customHeight="1" x14ac:dyDescent="0.2">
      <c r="B276" s="56">
        <v>3295</v>
      </c>
      <c r="C276" s="56" t="s">
        <v>194</v>
      </c>
      <c r="D276" s="58">
        <v>2000</v>
      </c>
      <c r="E276" s="61">
        <f t="shared" si="67"/>
        <v>2000</v>
      </c>
      <c r="F276" s="69">
        <v>0</v>
      </c>
      <c r="G276" s="77"/>
    </row>
    <row r="277" spans="2:7" ht="15" customHeight="1" x14ac:dyDescent="0.2">
      <c r="B277" s="53">
        <v>329</v>
      </c>
      <c r="C277" s="53" t="s">
        <v>90</v>
      </c>
      <c r="D277" s="60">
        <f>D276</f>
        <v>2000</v>
      </c>
      <c r="E277" s="60">
        <f t="shared" ref="E277:F277" si="76">E276</f>
        <v>2000</v>
      </c>
      <c r="F277" s="60">
        <f t="shared" si="76"/>
        <v>0</v>
      </c>
      <c r="G277" s="77"/>
    </row>
    <row r="278" spans="2:7" ht="15" customHeight="1" x14ac:dyDescent="0.2">
      <c r="B278" s="55">
        <v>32</v>
      </c>
      <c r="C278" s="55" t="s">
        <v>11</v>
      </c>
      <c r="D278" s="61">
        <f>D277+D275</f>
        <v>42000</v>
      </c>
      <c r="E278" s="61">
        <f t="shared" ref="E278:F280" si="77">E277+E275</f>
        <v>42000</v>
      </c>
      <c r="F278" s="59">
        <f t="shared" si="77"/>
        <v>28042.95</v>
      </c>
      <c r="G278" s="77">
        <f t="shared" si="68"/>
        <v>66.768928571428575</v>
      </c>
    </row>
    <row r="279" spans="2:7" ht="15" customHeight="1" x14ac:dyDescent="0.2">
      <c r="B279" s="232" t="s">
        <v>191</v>
      </c>
      <c r="C279" s="232"/>
      <c r="D279" s="144">
        <f>D278</f>
        <v>42000</v>
      </c>
      <c r="E279" s="144">
        <f t="shared" si="67"/>
        <v>42000</v>
      </c>
      <c r="F279" s="144">
        <f t="shared" si="77"/>
        <v>28042.95</v>
      </c>
      <c r="G279" s="139">
        <f t="shared" si="68"/>
        <v>66.768928571428575</v>
      </c>
    </row>
    <row r="280" spans="2:7" ht="15" customHeight="1" x14ac:dyDescent="0.2">
      <c r="B280" s="235" t="s">
        <v>136</v>
      </c>
      <c r="C280" s="235"/>
      <c r="D280" s="159">
        <f t="shared" ref="D280:D281" si="78">D279</f>
        <v>42000</v>
      </c>
      <c r="E280" s="159">
        <f t="shared" si="67"/>
        <v>42000</v>
      </c>
      <c r="F280" s="159">
        <f t="shared" si="77"/>
        <v>28042.95</v>
      </c>
      <c r="G280" s="157">
        <f t="shared" si="68"/>
        <v>66.768928571428575</v>
      </c>
    </row>
    <row r="281" spans="2:7" ht="15" customHeight="1" x14ac:dyDescent="0.2">
      <c r="B281" s="233" t="s">
        <v>195</v>
      </c>
      <c r="C281" s="233"/>
      <c r="D281" s="160">
        <f t="shared" si="78"/>
        <v>42000</v>
      </c>
      <c r="E281" s="160">
        <f t="shared" si="67"/>
        <v>42000</v>
      </c>
      <c r="F281" s="160">
        <f>F280</f>
        <v>28042.95</v>
      </c>
      <c r="G281" s="153">
        <f t="shared" si="68"/>
        <v>66.768928571428575</v>
      </c>
    </row>
    <row r="282" spans="2:7" ht="15" customHeight="1" x14ac:dyDescent="0.2">
      <c r="B282" s="150" t="s">
        <v>196</v>
      </c>
      <c r="C282" s="150"/>
      <c r="D282" s="160"/>
      <c r="E282" s="161"/>
      <c r="F282" s="167"/>
      <c r="G282" s="153"/>
    </row>
    <row r="283" spans="2:7" ht="15" customHeight="1" x14ac:dyDescent="0.2">
      <c r="B283" s="154" t="s">
        <v>124</v>
      </c>
      <c r="C283" s="154"/>
      <c r="D283" s="155"/>
      <c r="E283" s="163"/>
      <c r="F283" s="164"/>
      <c r="G283" s="157"/>
    </row>
    <row r="284" spans="2:7" ht="15" customHeight="1" x14ac:dyDescent="0.2">
      <c r="B284" s="140" t="s">
        <v>190</v>
      </c>
      <c r="C284" s="140"/>
      <c r="D284" s="141"/>
      <c r="E284" s="142"/>
      <c r="F284" s="143"/>
      <c r="G284" s="139"/>
    </row>
    <row r="285" spans="2:7" ht="15" customHeight="1" x14ac:dyDescent="0.2">
      <c r="B285" s="74">
        <v>37219</v>
      </c>
      <c r="C285" s="57" t="s">
        <v>197</v>
      </c>
      <c r="D285" s="69">
        <v>1500</v>
      </c>
      <c r="E285" s="61">
        <f t="shared" si="67"/>
        <v>1500</v>
      </c>
      <c r="F285" s="69">
        <v>374.88</v>
      </c>
      <c r="G285" s="77">
        <v>0</v>
      </c>
    </row>
    <row r="286" spans="2:7" ht="15" customHeight="1" x14ac:dyDescent="0.2">
      <c r="B286" s="74">
        <v>3722</v>
      </c>
      <c r="C286" s="57" t="s">
        <v>97</v>
      </c>
      <c r="D286" s="69">
        <v>15000</v>
      </c>
      <c r="E286" s="61">
        <f t="shared" si="67"/>
        <v>15000</v>
      </c>
      <c r="F286" s="69">
        <v>22607.25</v>
      </c>
      <c r="G286" s="77">
        <v>0</v>
      </c>
    </row>
    <row r="287" spans="2:7" ht="15" customHeight="1" x14ac:dyDescent="0.2">
      <c r="B287" s="74">
        <v>37229</v>
      </c>
      <c r="C287" s="57" t="s">
        <v>197</v>
      </c>
      <c r="D287" s="69">
        <v>0</v>
      </c>
      <c r="E287" s="61">
        <f t="shared" si="67"/>
        <v>0</v>
      </c>
      <c r="F287" s="69">
        <v>0</v>
      </c>
      <c r="G287" s="77" t="e">
        <f t="shared" si="68"/>
        <v>#DIV/0!</v>
      </c>
    </row>
    <row r="288" spans="2:7" ht="15" customHeight="1" x14ac:dyDescent="0.2">
      <c r="B288" s="52">
        <v>372</v>
      </c>
      <c r="C288" s="52" t="s">
        <v>95</v>
      </c>
      <c r="D288" s="59">
        <f>D286+D285</f>
        <v>16500</v>
      </c>
      <c r="E288" s="59">
        <f t="shared" ref="E288:F288" si="79">E286+E285</f>
        <v>16500</v>
      </c>
      <c r="F288" s="59">
        <f t="shared" si="79"/>
        <v>22982.13</v>
      </c>
      <c r="G288" s="77">
        <f t="shared" si="68"/>
        <v>139.28563636363637</v>
      </c>
    </row>
    <row r="289" spans="2:7" ht="15" customHeight="1" x14ac:dyDescent="0.2">
      <c r="B289" s="52">
        <v>37</v>
      </c>
      <c r="C289" s="52" t="s">
        <v>198</v>
      </c>
      <c r="D289" s="59">
        <f>D288</f>
        <v>16500</v>
      </c>
      <c r="E289" s="61">
        <f t="shared" si="67"/>
        <v>16500</v>
      </c>
      <c r="F289" s="70">
        <f>F288</f>
        <v>22982.13</v>
      </c>
      <c r="G289" s="77">
        <f t="shared" si="68"/>
        <v>139.28563636363637</v>
      </c>
    </row>
    <row r="290" spans="2:7" ht="15" customHeight="1" x14ac:dyDescent="0.2">
      <c r="B290" s="232" t="s">
        <v>191</v>
      </c>
      <c r="C290" s="232"/>
      <c r="D290" s="144">
        <f t="shared" ref="D290:D292" si="80">D289</f>
        <v>16500</v>
      </c>
      <c r="E290" s="142">
        <f t="shared" si="67"/>
        <v>16500</v>
      </c>
      <c r="F290" s="145">
        <f t="shared" ref="F290:F292" si="81">F289</f>
        <v>22982.13</v>
      </c>
      <c r="G290" s="139">
        <f t="shared" si="68"/>
        <v>139.28563636363637</v>
      </c>
    </row>
    <row r="291" spans="2:7" ht="18" customHeight="1" x14ac:dyDescent="0.2">
      <c r="B291" s="235" t="s">
        <v>136</v>
      </c>
      <c r="C291" s="235"/>
      <c r="D291" s="159">
        <f t="shared" si="80"/>
        <v>16500</v>
      </c>
      <c r="E291" s="163">
        <f t="shared" si="67"/>
        <v>16500</v>
      </c>
      <c r="F291" s="166">
        <f t="shared" si="81"/>
        <v>22982.13</v>
      </c>
      <c r="G291" s="157">
        <f t="shared" si="68"/>
        <v>139.28563636363637</v>
      </c>
    </row>
    <row r="292" spans="2:7" ht="26.25" customHeight="1" x14ac:dyDescent="0.2">
      <c r="B292" s="233" t="s">
        <v>199</v>
      </c>
      <c r="C292" s="233"/>
      <c r="D292" s="160">
        <f t="shared" si="80"/>
        <v>16500</v>
      </c>
      <c r="E292" s="161">
        <f t="shared" si="67"/>
        <v>16500</v>
      </c>
      <c r="F292" s="167">
        <f t="shared" si="81"/>
        <v>22982.13</v>
      </c>
      <c r="G292" s="153">
        <f t="shared" si="68"/>
        <v>139.28563636363637</v>
      </c>
    </row>
    <row r="293" spans="2:7" ht="15" customHeight="1" x14ac:dyDescent="0.2">
      <c r="B293" s="150" t="s">
        <v>200</v>
      </c>
      <c r="C293" s="150"/>
      <c r="D293" s="151"/>
      <c r="E293" s="161"/>
      <c r="F293" s="162"/>
      <c r="G293" s="153"/>
    </row>
    <row r="294" spans="2:7" ht="15" customHeight="1" x14ac:dyDescent="0.2">
      <c r="B294" s="154" t="s">
        <v>124</v>
      </c>
      <c r="C294" s="154"/>
      <c r="D294" s="155"/>
      <c r="E294" s="163"/>
      <c r="F294" s="164"/>
      <c r="G294" s="157"/>
    </row>
    <row r="295" spans="2:7" ht="15" customHeight="1" x14ac:dyDescent="0.2">
      <c r="B295" s="140" t="s">
        <v>190</v>
      </c>
      <c r="C295" s="140"/>
      <c r="D295" s="141"/>
      <c r="E295" s="142"/>
      <c r="F295" s="143"/>
      <c r="G295" s="139"/>
    </row>
    <row r="296" spans="2:7" ht="15" customHeight="1" x14ac:dyDescent="0.2">
      <c r="B296" s="74">
        <v>4241</v>
      </c>
      <c r="C296" s="57" t="s">
        <v>148</v>
      </c>
      <c r="D296" s="69">
        <v>15000</v>
      </c>
      <c r="E296" s="61">
        <f t="shared" si="67"/>
        <v>15000</v>
      </c>
      <c r="F296" s="69">
        <v>7749.32</v>
      </c>
      <c r="G296" s="77">
        <f t="shared" si="68"/>
        <v>51.66213333333333</v>
      </c>
    </row>
    <row r="297" spans="2:7" ht="15" customHeight="1" x14ac:dyDescent="0.2">
      <c r="B297" s="52">
        <v>424</v>
      </c>
      <c r="C297" s="52" t="s">
        <v>149</v>
      </c>
      <c r="D297" s="70">
        <v>15000</v>
      </c>
      <c r="E297" s="59">
        <f t="shared" si="67"/>
        <v>15000</v>
      </c>
      <c r="F297" s="70">
        <f>F296</f>
        <v>7749.32</v>
      </c>
      <c r="G297" s="77">
        <f t="shared" si="68"/>
        <v>51.66213333333333</v>
      </c>
    </row>
    <row r="298" spans="2:7" ht="15" customHeight="1" x14ac:dyDescent="0.2">
      <c r="B298" s="52">
        <v>42</v>
      </c>
      <c r="C298" s="52" t="s">
        <v>98</v>
      </c>
      <c r="D298" s="70">
        <v>15000</v>
      </c>
      <c r="E298" s="59">
        <f t="shared" si="67"/>
        <v>15000</v>
      </c>
      <c r="F298" s="70">
        <f t="shared" ref="F298:F301" si="82">F297</f>
        <v>7749.32</v>
      </c>
      <c r="G298" s="77">
        <f t="shared" si="68"/>
        <v>51.66213333333333</v>
      </c>
    </row>
    <row r="299" spans="2:7" ht="15" customHeight="1" x14ac:dyDescent="0.2">
      <c r="B299" s="232" t="s">
        <v>191</v>
      </c>
      <c r="C299" s="232"/>
      <c r="D299" s="145">
        <v>15000</v>
      </c>
      <c r="E299" s="144">
        <f t="shared" si="67"/>
        <v>15000</v>
      </c>
      <c r="F299" s="145">
        <f t="shared" si="82"/>
        <v>7749.32</v>
      </c>
      <c r="G299" s="77">
        <f t="shared" si="68"/>
        <v>51.66213333333333</v>
      </c>
    </row>
    <row r="300" spans="2:7" ht="15" customHeight="1" x14ac:dyDescent="0.2">
      <c r="B300" s="235" t="s">
        <v>136</v>
      </c>
      <c r="C300" s="235"/>
      <c r="D300" s="166">
        <v>15000</v>
      </c>
      <c r="E300" s="159">
        <f t="shared" si="67"/>
        <v>15000</v>
      </c>
      <c r="F300" s="166">
        <f t="shared" si="82"/>
        <v>7749.32</v>
      </c>
      <c r="G300" s="157">
        <f t="shared" si="68"/>
        <v>51.66213333333333</v>
      </c>
    </row>
    <row r="301" spans="2:7" ht="15" customHeight="1" x14ac:dyDescent="0.2">
      <c r="B301" s="233" t="s">
        <v>201</v>
      </c>
      <c r="C301" s="233"/>
      <c r="D301" s="167">
        <v>15000</v>
      </c>
      <c r="E301" s="160">
        <f t="shared" si="67"/>
        <v>15000</v>
      </c>
      <c r="F301" s="167">
        <f t="shared" si="82"/>
        <v>7749.32</v>
      </c>
      <c r="G301" s="153">
        <f t="shared" si="68"/>
        <v>51.66213333333333</v>
      </c>
    </row>
    <row r="302" spans="2:7" ht="15" customHeight="1" thickBot="1" x14ac:dyDescent="0.25">
      <c r="B302" s="234" t="s">
        <v>202</v>
      </c>
      <c r="C302" s="234"/>
      <c r="D302" s="177">
        <f>D299+D290+D279+D268</f>
        <v>1821112.03</v>
      </c>
      <c r="E302" s="177">
        <f t="shared" ref="E302:F302" si="83">E299+E290+E279+E268</f>
        <v>1821112.03</v>
      </c>
      <c r="F302" s="177">
        <f t="shared" si="83"/>
        <v>1760476.67</v>
      </c>
      <c r="G302" s="178">
        <f t="shared" si="68"/>
        <v>96.670421204125475</v>
      </c>
    </row>
    <row r="303" spans="2:7" ht="15" customHeight="1" x14ac:dyDescent="0.2">
      <c r="B303" s="172" t="s">
        <v>203</v>
      </c>
      <c r="C303" s="172"/>
      <c r="D303" s="173"/>
      <c r="E303" s="174"/>
      <c r="F303" s="175"/>
      <c r="G303" s="176"/>
    </row>
    <row r="304" spans="2:7" ht="15" customHeight="1" x14ac:dyDescent="0.2">
      <c r="B304" s="150" t="s">
        <v>204</v>
      </c>
      <c r="C304" s="150"/>
      <c r="D304" s="151"/>
      <c r="E304" s="161"/>
      <c r="F304" s="162"/>
      <c r="G304" s="153"/>
    </row>
    <row r="305" spans="2:7" ht="15" customHeight="1" x14ac:dyDescent="0.2">
      <c r="B305" s="154" t="s">
        <v>124</v>
      </c>
      <c r="C305" s="154"/>
      <c r="D305" s="155"/>
      <c r="E305" s="163"/>
      <c r="F305" s="164"/>
      <c r="G305" s="157"/>
    </row>
    <row r="306" spans="2:7" ht="15" customHeight="1" x14ac:dyDescent="0.2">
      <c r="B306" s="140" t="s">
        <v>176</v>
      </c>
      <c r="C306" s="140"/>
      <c r="D306" s="141"/>
      <c r="E306" s="142"/>
      <c r="F306" s="143"/>
      <c r="G306" s="139"/>
    </row>
    <row r="307" spans="2:7" ht="15" customHeight="1" x14ac:dyDescent="0.2">
      <c r="B307" s="54">
        <v>3222</v>
      </c>
      <c r="C307" s="54" t="s">
        <v>85</v>
      </c>
      <c r="D307" s="61">
        <v>7618.29</v>
      </c>
      <c r="E307" s="61">
        <f t="shared" si="67"/>
        <v>7618.29</v>
      </c>
      <c r="F307" s="69">
        <v>7040.16</v>
      </c>
      <c r="G307" s="77">
        <f t="shared" si="68"/>
        <v>92.411289147564617</v>
      </c>
    </row>
    <row r="308" spans="2:7" ht="15" customHeight="1" x14ac:dyDescent="0.2">
      <c r="B308" s="55">
        <v>322</v>
      </c>
      <c r="C308" s="55" t="s">
        <v>82</v>
      </c>
      <c r="D308" s="59">
        <v>7618.29</v>
      </c>
      <c r="E308" s="59">
        <f t="shared" si="67"/>
        <v>7618.29</v>
      </c>
      <c r="F308" s="70">
        <f>F307</f>
        <v>7040.16</v>
      </c>
      <c r="G308" s="77">
        <f t="shared" si="68"/>
        <v>92.411289147564617</v>
      </c>
    </row>
    <row r="309" spans="2:7" ht="15" customHeight="1" x14ac:dyDescent="0.2">
      <c r="B309" s="55">
        <v>32</v>
      </c>
      <c r="C309" s="55" t="s">
        <v>11</v>
      </c>
      <c r="D309" s="59">
        <v>7618.29</v>
      </c>
      <c r="E309" s="59">
        <f t="shared" si="67"/>
        <v>7618.29</v>
      </c>
      <c r="F309" s="70">
        <f t="shared" ref="F309:F313" si="84">F308</f>
        <v>7040.16</v>
      </c>
      <c r="G309" s="77">
        <f t="shared" si="68"/>
        <v>92.411289147564617</v>
      </c>
    </row>
    <row r="310" spans="2:7" ht="15" customHeight="1" x14ac:dyDescent="0.2">
      <c r="B310" s="232" t="s">
        <v>177</v>
      </c>
      <c r="C310" s="232"/>
      <c r="D310" s="144">
        <v>7618.29</v>
      </c>
      <c r="E310" s="144">
        <f t="shared" ref="E310:E332" si="85">D310</f>
        <v>7618.29</v>
      </c>
      <c r="F310" s="145">
        <f t="shared" si="84"/>
        <v>7040.16</v>
      </c>
      <c r="G310" s="139">
        <f t="shared" ref="G310:G332" si="86">F310/E310*100</f>
        <v>92.411289147564617</v>
      </c>
    </row>
    <row r="311" spans="2:7" ht="15" customHeight="1" x14ac:dyDescent="0.2">
      <c r="B311" s="235" t="s">
        <v>136</v>
      </c>
      <c r="C311" s="235"/>
      <c r="D311" s="159">
        <v>7618.29</v>
      </c>
      <c r="E311" s="159">
        <f t="shared" si="85"/>
        <v>7618.29</v>
      </c>
      <c r="F311" s="166">
        <f t="shared" si="84"/>
        <v>7040.16</v>
      </c>
      <c r="G311" s="157">
        <f t="shared" si="86"/>
        <v>92.411289147564617</v>
      </c>
    </row>
    <row r="312" spans="2:7" ht="15" customHeight="1" x14ac:dyDescent="0.2">
      <c r="B312" s="233" t="s">
        <v>205</v>
      </c>
      <c r="C312" s="233"/>
      <c r="D312" s="160">
        <v>7618.29</v>
      </c>
      <c r="E312" s="160">
        <f t="shared" si="85"/>
        <v>7618.29</v>
      </c>
      <c r="F312" s="167">
        <f t="shared" si="84"/>
        <v>7040.16</v>
      </c>
      <c r="G312" s="153">
        <f t="shared" si="86"/>
        <v>92.411289147564617</v>
      </c>
    </row>
    <row r="313" spans="2:7" ht="15" customHeight="1" x14ac:dyDescent="0.2">
      <c r="B313" s="236" t="s">
        <v>206</v>
      </c>
      <c r="C313" s="236"/>
      <c r="D313" s="168">
        <v>7618.29</v>
      </c>
      <c r="E313" s="168">
        <f t="shared" si="85"/>
        <v>7618.29</v>
      </c>
      <c r="F313" s="171">
        <f t="shared" si="84"/>
        <v>7040.16</v>
      </c>
      <c r="G313" s="149">
        <f t="shared" si="86"/>
        <v>92.411289147564617</v>
      </c>
    </row>
    <row r="314" spans="2:7" ht="15" customHeight="1" x14ac:dyDescent="0.2">
      <c r="B314" s="146" t="s">
        <v>216</v>
      </c>
      <c r="C314" s="146"/>
      <c r="D314" s="147"/>
      <c r="E314" s="169"/>
      <c r="F314" s="170"/>
      <c r="G314" s="149"/>
    </row>
    <row r="315" spans="2:7" ht="15" customHeight="1" x14ac:dyDescent="0.2">
      <c r="B315" s="150" t="s">
        <v>217</v>
      </c>
      <c r="C315" s="150"/>
      <c r="D315" s="151"/>
      <c r="E315" s="161"/>
      <c r="F315" s="162"/>
      <c r="G315" s="153"/>
    </row>
    <row r="316" spans="2:7" ht="15" customHeight="1" x14ac:dyDescent="0.2">
      <c r="B316" s="154" t="s">
        <v>124</v>
      </c>
      <c r="C316" s="154"/>
      <c r="D316" s="155"/>
      <c r="E316" s="163"/>
      <c r="F316" s="164"/>
      <c r="G316" s="157"/>
    </row>
    <row r="317" spans="2:7" s="65" customFormat="1" ht="15" customHeight="1" x14ac:dyDescent="0.2">
      <c r="B317" s="54">
        <v>3211</v>
      </c>
      <c r="C317" s="54" t="s">
        <v>126</v>
      </c>
      <c r="D317" s="61">
        <v>0</v>
      </c>
      <c r="E317" s="61">
        <f t="shared" si="85"/>
        <v>0</v>
      </c>
      <c r="F317" s="58">
        <v>0</v>
      </c>
      <c r="G317" s="77">
        <v>0</v>
      </c>
    </row>
    <row r="318" spans="2:7" ht="15" customHeight="1" x14ac:dyDescent="0.2">
      <c r="B318" s="55">
        <v>321</v>
      </c>
      <c r="C318" s="55" t="s">
        <v>21</v>
      </c>
      <c r="D318" s="59">
        <v>0</v>
      </c>
      <c r="E318" s="59">
        <f t="shared" si="85"/>
        <v>0</v>
      </c>
      <c r="F318" s="60">
        <v>0</v>
      </c>
      <c r="G318" s="77">
        <v>0</v>
      </c>
    </row>
    <row r="319" spans="2:7" ht="15" customHeight="1" x14ac:dyDescent="0.2">
      <c r="B319" s="73">
        <v>3225</v>
      </c>
      <c r="C319" s="73" t="s">
        <v>128</v>
      </c>
      <c r="D319" s="61">
        <v>0</v>
      </c>
      <c r="E319" s="61">
        <f t="shared" si="85"/>
        <v>0</v>
      </c>
      <c r="F319" s="69">
        <v>0</v>
      </c>
      <c r="G319" s="77">
        <v>0</v>
      </c>
    </row>
    <row r="320" spans="2:7" ht="15" customHeight="1" x14ac:dyDescent="0.2">
      <c r="B320" s="55">
        <v>322</v>
      </c>
      <c r="C320" s="55" t="s">
        <v>82</v>
      </c>
      <c r="D320" s="59">
        <v>0</v>
      </c>
      <c r="E320" s="59">
        <f t="shared" si="85"/>
        <v>0</v>
      </c>
      <c r="F320" s="70">
        <v>0</v>
      </c>
      <c r="G320" s="77">
        <v>0</v>
      </c>
    </row>
    <row r="321" spans="2:7" ht="15" customHeight="1" x14ac:dyDescent="0.2">
      <c r="B321" s="73">
        <v>3299</v>
      </c>
      <c r="C321" s="73" t="s">
        <v>90</v>
      </c>
      <c r="D321" s="61">
        <v>0</v>
      </c>
      <c r="E321" s="61">
        <f t="shared" si="85"/>
        <v>0</v>
      </c>
      <c r="F321" s="61">
        <v>0</v>
      </c>
      <c r="G321" s="77">
        <v>0</v>
      </c>
    </row>
    <row r="322" spans="2:7" ht="15" customHeight="1" x14ac:dyDescent="0.2">
      <c r="B322" s="55">
        <v>329</v>
      </c>
      <c r="C322" s="55" t="s">
        <v>90</v>
      </c>
      <c r="D322" s="59">
        <v>0</v>
      </c>
      <c r="E322" s="59">
        <f t="shared" si="85"/>
        <v>0</v>
      </c>
      <c r="F322" s="59">
        <v>0</v>
      </c>
      <c r="G322" s="77">
        <v>0</v>
      </c>
    </row>
    <row r="323" spans="2:7" ht="15" customHeight="1" x14ac:dyDescent="0.2">
      <c r="B323" s="55">
        <v>32</v>
      </c>
      <c r="C323" s="55" t="s">
        <v>11</v>
      </c>
      <c r="D323" s="59">
        <v>0</v>
      </c>
      <c r="E323" s="59">
        <f t="shared" si="85"/>
        <v>0</v>
      </c>
      <c r="F323" s="70">
        <v>0</v>
      </c>
      <c r="G323" s="77">
        <v>0</v>
      </c>
    </row>
    <row r="324" spans="2:7" ht="15" customHeight="1" x14ac:dyDescent="0.2">
      <c r="B324" s="54">
        <v>4221</v>
      </c>
      <c r="C324" s="54" t="s">
        <v>100</v>
      </c>
      <c r="D324" s="61">
        <v>0</v>
      </c>
      <c r="E324" s="61">
        <f t="shared" si="85"/>
        <v>0</v>
      </c>
      <c r="F324" s="69">
        <v>0</v>
      </c>
      <c r="G324" s="77">
        <v>0</v>
      </c>
    </row>
    <row r="325" spans="2:7" ht="15" customHeight="1" x14ac:dyDescent="0.2">
      <c r="B325" s="55">
        <v>422</v>
      </c>
      <c r="C325" s="55" t="s">
        <v>99</v>
      </c>
      <c r="D325" s="59">
        <v>0</v>
      </c>
      <c r="E325" s="59">
        <f t="shared" si="85"/>
        <v>0</v>
      </c>
      <c r="F325" s="59">
        <v>0</v>
      </c>
      <c r="G325" s="77">
        <v>0</v>
      </c>
    </row>
    <row r="326" spans="2:7" ht="15" customHeight="1" x14ac:dyDescent="0.2">
      <c r="B326" s="55">
        <v>42</v>
      </c>
      <c r="C326" s="55" t="s">
        <v>98</v>
      </c>
      <c r="D326" s="70">
        <v>0</v>
      </c>
      <c r="E326" s="59">
        <f t="shared" si="85"/>
        <v>0</v>
      </c>
      <c r="F326" s="59">
        <v>0</v>
      </c>
      <c r="G326" s="77">
        <v>0</v>
      </c>
    </row>
    <row r="327" spans="2:7" ht="15" customHeight="1" x14ac:dyDescent="0.2">
      <c r="B327" s="222" t="s">
        <v>218</v>
      </c>
      <c r="C327" s="222"/>
      <c r="D327" s="59">
        <v>0</v>
      </c>
      <c r="E327" s="59">
        <f t="shared" si="85"/>
        <v>0</v>
      </c>
      <c r="F327" s="70">
        <f>F326+F323</f>
        <v>0</v>
      </c>
      <c r="G327" s="77">
        <v>0</v>
      </c>
    </row>
    <row r="328" spans="2:7" ht="15" customHeight="1" x14ac:dyDescent="0.2">
      <c r="B328" s="233" t="s">
        <v>136</v>
      </c>
      <c r="C328" s="233"/>
      <c r="D328" s="160">
        <v>0</v>
      </c>
      <c r="E328" s="160">
        <f t="shared" si="85"/>
        <v>0</v>
      </c>
      <c r="F328" s="167">
        <v>0</v>
      </c>
      <c r="G328" s="153">
        <v>0</v>
      </c>
    </row>
    <row r="329" spans="2:7" ht="15" customHeight="1" x14ac:dyDescent="0.2">
      <c r="B329" s="233" t="s">
        <v>219</v>
      </c>
      <c r="C329" s="233"/>
      <c r="D329" s="160">
        <v>0</v>
      </c>
      <c r="E329" s="160">
        <f t="shared" si="85"/>
        <v>0</v>
      </c>
      <c r="F329" s="167">
        <v>0</v>
      </c>
      <c r="G329" s="153">
        <v>0</v>
      </c>
    </row>
    <row r="330" spans="2:7" ht="15" customHeight="1" thickBot="1" x14ac:dyDescent="0.25">
      <c r="B330" s="234" t="s">
        <v>220</v>
      </c>
      <c r="C330" s="234"/>
      <c r="D330" s="177">
        <v>0</v>
      </c>
      <c r="E330" s="177">
        <f t="shared" si="85"/>
        <v>0</v>
      </c>
      <c r="F330" s="180">
        <v>0</v>
      </c>
      <c r="G330" s="178">
        <v>0</v>
      </c>
    </row>
    <row r="331" spans="2:7" ht="15" customHeight="1" x14ac:dyDescent="0.2">
      <c r="B331" s="221" t="s">
        <v>207</v>
      </c>
      <c r="C331" s="221"/>
      <c r="D331" s="185">
        <f>D313+D302+D245+D181+D124+D77</f>
        <v>2160620.04</v>
      </c>
      <c r="E331" s="185">
        <f t="shared" ref="E331:F331" si="87">E313+E302+E245+E181+E124+E77</f>
        <v>2160620.04</v>
      </c>
      <c r="F331" s="185">
        <f t="shared" si="87"/>
        <v>2088600.5699999998</v>
      </c>
      <c r="G331" s="186">
        <f t="shared" si="86"/>
        <v>96.666722113713234</v>
      </c>
    </row>
    <row r="332" spans="2:7" ht="15" customHeight="1" x14ac:dyDescent="0.2">
      <c r="B332" s="222" t="s">
        <v>208</v>
      </c>
      <c r="C332" s="222"/>
      <c r="D332" s="59">
        <f>D331</f>
        <v>2160620.04</v>
      </c>
      <c r="E332" s="59">
        <f t="shared" si="85"/>
        <v>2160620.04</v>
      </c>
      <c r="F332" s="59">
        <f>F331</f>
        <v>2088600.5699999998</v>
      </c>
      <c r="G332" s="77">
        <f t="shared" si="86"/>
        <v>96.666722113713234</v>
      </c>
    </row>
    <row r="333" spans="2:7" ht="30" customHeight="1" x14ac:dyDescent="0.2">
      <c r="B333" s="51" t="s">
        <v>209</v>
      </c>
      <c r="C333" s="51"/>
      <c r="D333" s="62"/>
      <c r="E333" s="62"/>
    </row>
  </sheetData>
  <mergeCells count="86">
    <mergeCell ref="B2:G2"/>
    <mergeCell ref="B4:G4"/>
    <mergeCell ref="B6:C6"/>
    <mergeCell ref="B7:C7"/>
    <mergeCell ref="B39:C39"/>
    <mergeCell ref="B40:C40"/>
    <mergeCell ref="B41:C41"/>
    <mergeCell ref="B48:C48"/>
    <mergeCell ref="B49:C49"/>
    <mergeCell ref="B50:C50"/>
    <mergeCell ref="B57:C57"/>
    <mergeCell ref="B62:C62"/>
    <mergeCell ref="B63:C63"/>
    <mergeCell ref="B64:C64"/>
    <mergeCell ref="B74:C74"/>
    <mergeCell ref="B124:C124"/>
    <mergeCell ref="B139:C139"/>
    <mergeCell ref="B151:C151"/>
    <mergeCell ref="B152:C152"/>
    <mergeCell ref="B75:C75"/>
    <mergeCell ref="B76:C76"/>
    <mergeCell ref="B77:C77"/>
    <mergeCell ref="B91:C91"/>
    <mergeCell ref="B107:C107"/>
    <mergeCell ref="B101:C101"/>
    <mergeCell ref="B106:C106"/>
    <mergeCell ref="B108:C108"/>
    <mergeCell ref="B115:C115"/>
    <mergeCell ref="B121:C121"/>
    <mergeCell ref="B122:C122"/>
    <mergeCell ref="B123:C123"/>
    <mergeCell ref="B153:C153"/>
    <mergeCell ref="B169:C169"/>
    <mergeCell ref="B170:C170"/>
    <mergeCell ref="B171:C171"/>
    <mergeCell ref="B181:C181"/>
    <mergeCell ref="B160:C160"/>
    <mergeCell ref="B161:C161"/>
    <mergeCell ref="B162:C162"/>
    <mergeCell ref="B193:C193"/>
    <mergeCell ref="B194:C194"/>
    <mergeCell ref="B195:C195"/>
    <mergeCell ref="B205:C205"/>
    <mergeCell ref="B206:C206"/>
    <mergeCell ref="B207:C207"/>
    <mergeCell ref="B218:C218"/>
    <mergeCell ref="B228:C228"/>
    <mergeCell ref="B229:C229"/>
    <mergeCell ref="B242:C242"/>
    <mergeCell ref="B237:C237"/>
    <mergeCell ref="B243:C243"/>
    <mergeCell ref="B244:C244"/>
    <mergeCell ref="B245:C245"/>
    <mergeCell ref="B253:C253"/>
    <mergeCell ref="B254:C254"/>
    <mergeCell ref="B255:C255"/>
    <mergeCell ref="B256:C256"/>
    <mergeCell ref="B268:C268"/>
    <mergeCell ref="B269:C269"/>
    <mergeCell ref="B270:C270"/>
    <mergeCell ref="B279:C279"/>
    <mergeCell ref="B280:C280"/>
    <mergeCell ref="B281:C281"/>
    <mergeCell ref="B290:C290"/>
    <mergeCell ref="B313:C313"/>
    <mergeCell ref="B291:C291"/>
    <mergeCell ref="B292:C292"/>
    <mergeCell ref="B299:C299"/>
    <mergeCell ref="B300:C300"/>
    <mergeCell ref="B301:C301"/>
    <mergeCell ref="B331:C331"/>
    <mergeCell ref="B332:C332"/>
    <mergeCell ref="B96:C96"/>
    <mergeCell ref="B178:C178"/>
    <mergeCell ref="B179:C179"/>
    <mergeCell ref="B180:C180"/>
    <mergeCell ref="B172:C172"/>
    <mergeCell ref="B227:C227"/>
    <mergeCell ref="B327:C327"/>
    <mergeCell ref="B328:C328"/>
    <mergeCell ref="B329:C329"/>
    <mergeCell ref="B330:C330"/>
    <mergeCell ref="B302:C302"/>
    <mergeCell ref="B310:C310"/>
    <mergeCell ref="B311:C311"/>
    <mergeCell ref="B312:C312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i prihodi prema izvoru</vt:lpstr>
      <vt:lpstr>Rashodi prema funkcijskoj k 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Natalija Kristijan</cp:lastModifiedBy>
  <cp:lastPrinted>2025-04-08T06:57:34Z</cp:lastPrinted>
  <dcterms:created xsi:type="dcterms:W3CDTF">2022-08-12T12:51:27Z</dcterms:created>
  <dcterms:modified xsi:type="dcterms:W3CDTF">2025-04-08T06:59:28Z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